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0730" windowHeight="11160" tabRatio="841" activeTab="6"/>
  </bookViews>
  <sheets>
    <sheet name="IIOAS" sheetId="8" r:id="rId1"/>
    <sheet name="Sectors" sheetId="9" r:id="rId2"/>
    <sheet name="Regions" sheetId="10" r:id="rId3"/>
    <sheet name="EXP_Sectors" sheetId="4" r:id="rId4"/>
    <sheet name="EXP_Regions" sheetId="6" r:id="rId5"/>
    <sheet name="Shock" sheetId="12" r:id="rId6"/>
    <sheet name="Maps" sheetId="25" r:id="rId7"/>
    <sheet name="MACRO" sheetId="7" r:id="rId8"/>
    <sheet name="MACRO_subtotal" sheetId="24" r:id="rId9"/>
    <sheet name="yr" sheetId="14" r:id="rId10"/>
    <sheet name="yr_subtotal" sheetId="23" r:id="rId11"/>
    <sheet name="expvol" sheetId="22" r:id="rId12"/>
    <sheet name="xsflo" sheetId="18" r:id="rId13"/>
    <sheet name="natz" sheetId="20" r:id="rId14"/>
    <sheet name="y" sheetId="16" r:id="rId15"/>
    <sheet name="Figure" sheetId="21" r:id="rId16"/>
  </sheets>
  <externalReferences>
    <externalReference r:id="rId17"/>
  </externalReferenc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6" i="14" l="1"/>
  <c r="K7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H35" i="10" l="1"/>
  <c r="G35" i="10"/>
  <c r="F35" i="10"/>
  <c r="E35" i="10"/>
  <c r="H34" i="10"/>
  <c r="G34" i="10"/>
  <c r="F34" i="10"/>
  <c r="E34" i="10"/>
  <c r="H33" i="10"/>
  <c r="G33" i="10"/>
  <c r="F33" i="10"/>
  <c r="E33" i="10"/>
  <c r="H32" i="10"/>
  <c r="G32" i="10"/>
  <c r="F32" i="10"/>
  <c r="E32" i="10"/>
  <c r="H31" i="10"/>
  <c r="G31" i="10"/>
  <c r="F31" i="10"/>
  <c r="E31" i="10"/>
  <c r="H30" i="10"/>
  <c r="G30" i="10"/>
  <c r="F30" i="10"/>
  <c r="E30" i="10"/>
  <c r="H29" i="10"/>
  <c r="G29" i="10"/>
  <c r="F29" i="10"/>
  <c r="E29" i="10"/>
  <c r="H28" i="10"/>
  <c r="G28" i="10"/>
  <c r="F28" i="10"/>
  <c r="E28" i="10"/>
  <c r="H27" i="10"/>
  <c r="G27" i="10"/>
  <c r="F27" i="10"/>
  <c r="E27" i="10"/>
  <c r="H26" i="10"/>
  <c r="G26" i="10"/>
  <c r="F26" i="10"/>
  <c r="E26" i="10"/>
  <c r="H25" i="10"/>
  <c r="G25" i="10"/>
  <c r="F25" i="10"/>
  <c r="E25" i="10"/>
  <c r="H24" i="10"/>
  <c r="G24" i="10"/>
  <c r="F24" i="10"/>
  <c r="E24" i="10"/>
  <c r="H23" i="10"/>
  <c r="G23" i="10"/>
  <c r="F23" i="10"/>
  <c r="E23" i="10"/>
  <c r="H22" i="10"/>
  <c r="G22" i="10"/>
  <c r="F22" i="10"/>
  <c r="E22" i="10"/>
  <c r="H21" i="10"/>
  <c r="G21" i="10"/>
  <c r="F21" i="10"/>
  <c r="E21" i="10"/>
  <c r="H20" i="10"/>
  <c r="G20" i="10"/>
  <c r="F20" i="10"/>
  <c r="E20" i="10"/>
  <c r="H19" i="10"/>
  <c r="G19" i="10"/>
  <c r="F19" i="10"/>
  <c r="E19" i="10"/>
  <c r="H18" i="10"/>
  <c r="G18" i="10"/>
  <c r="F18" i="10"/>
  <c r="E18" i="10"/>
  <c r="H17" i="10"/>
  <c r="G17" i="10"/>
  <c r="F17" i="10"/>
  <c r="E17" i="10"/>
  <c r="H16" i="10"/>
  <c r="G16" i="10"/>
  <c r="F16" i="10"/>
  <c r="E16" i="10"/>
  <c r="H15" i="10"/>
  <c r="G15" i="10"/>
  <c r="F15" i="10"/>
  <c r="E15" i="10"/>
  <c r="H14" i="10"/>
  <c r="G14" i="10"/>
  <c r="F14" i="10"/>
  <c r="E14" i="10"/>
  <c r="H13" i="10"/>
  <c r="G13" i="10"/>
  <c r="F13" i="10"/>
  <c r="E13" i="10"/>
  <c r="H12" i="10"/>
  <c r="G12" i="10"/>
  <c r="F12" i="10"/>
  <c r="E12" i="10"/>
  <c r="H11" i="10"/>
  <c r="G11" i="10"/>
  <c r="F11" i="10"/>
  <c r="E11" i="10"/>
  <c r="H10" i="10"/>
  <c r="G10" i="10"/>
  <c r="F10" i="10"/>
  <c r="E10" i="10"/>
  <c r="H9" i="10"/>
  <c r="G9" i="10"/>
  <c r="F9" i="10"/>
  <c r="E9" i="10"/>
  <c r="H8" i="10"/>
  <c r="G8" i="10"/>
  <c r="F8" i="10"/>
  <c r="E8" i="10"/>
  <c r="H7" i="10"/>
  <c r="G7" i="10"/>
  <c r="F7" i="10"/>
  <c r="E7" i="10"/>
  <c r="H6" i="10"/>
  <c r="G6" i="10"/>
  <c r="F6" i="10"/>
  <c r="E6" i="10"/>
  <c r="H5" i="10"/>
  <c r="G5" i="10"/>
  <c r="F5" i="10"/>
  <c r="E5" i="10"/>
  <c r="H4" i="10"/>
  <c r="G4" i="10"/>
  <c r="F4" i="10"/>
  <c r="E4" i="10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4" i="10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16" i="9"/>
  <c r="N15" i="9"/>
  <c r="N14" i="9"/>
  <c r="N13" i="9"/>
  <c r="N12" i="9"/>
  <c r="N11" i="9"/>
  <c r="N10" i="9"/>
  <c r="N9" i="9"/>
  <c r="N8" i="9"/>
  <c r="N7" i="9"/>
  <c r="N6" i="9"/>
  <c r="N5" i="9"/>
  <c r="N42" i="9" s="1"/>
  <c r="N4" i="9"/>
  <c r="M40" i="9"/>
  <c r="M39" i="9"/>
  <c r="M38" i="9"/>
  <c r="M37" i="9"/>
  <c r="M36" i="9"/>
  <c r="M35" i="9"/>
  <c r="M34" i="9"/>
  <c r="M33" i="9"/>
  <c r="M32" i="9"/>
  <c r="M31" i="9"/>
  <c r="M30" i="9"/>
  <c r="M29" i="9"/>
  <c r="M28" i="9"/>
  <c r="M27" i="9"/>
  <c r="M26" i="9"/>
  <c r="M25" i="9"/>
  <c r="M24" i="9"/>
  <c r="M23" i="9"/>
  <c r="M22" i="9"/>
  <c r="M21" i="9"/>
  <c r="M20" i="9"/>
  <c r="M19" i="9"/>
  <c r="M18" i="9"/>
  <c r="M17" i="9"/>
  <c r="M16" i="9"/>
  <c r="M15" i="9"/>
  <c r="M14" i="9"/>
  <c r="M13" i="9"/>
  <c r="M12" i="9"/>
  <c r="M11" i="9"/>
  <c r="M10" i="9"/>
  <c r="M9" i="9"/>
  <c r="M8" i="9"/>
  <c r="M7" i="9"/>
  <c r="M6" i="9"/>
  <c r="M5" i="9"/>
  <c r="M4" i="9"/>
  <c r="L40" i="9"/>
  <c r="L39" i="9"/>
  <c r="L38" i="9"/>
  <c r="L37" i="9"/>
  <c r="L36" i="9"/>
  <c r="L35" i="9"/>
  <c r="L34" i="9"/>
  <c r="L33" i="9"/>
  <c r="L32" i="9"/>
  <c r="L31" i="9"/>
  <c r="L30" i="9"/>
  <c r="L29" i="9"/>
  <c r="L28" i="9"/>
  <c r="L27" i="9"/>
  <c r="L26" i="9"/>
  <c r="L25" i="9"/>
  <c r="L24" i="9"/>
  <c r="L23" i="9"/>
  <c r="L22" i="9"/>
  <c r="L21" i="9"/>
  <c r="L20" i="9"/>
  <c r="L19" i="9"/>
  <c r="L18" i="9"/>
  <c r="L42" i="9" s="1"/>
  <c r="L17" i="9"/>
  <c r="L16" i="9"/>
  <c r="L15" i="9"/>
  <c r="L14" i="9"/>
  <c r="L13" i="9"/>
  <c r="L12" i="9"/>
  <c r="L11" i="9"/>
  <c r="L10" i="9"/>
  <c r="L9" i="9"/>
  <c r="L8" i="9"/>
  <c r="L7" i="9"/>
  <c r="L6" i="9"/>
  <c r="L5" i="9"/>
  <c r="L4" i="9"/>
  <c r="K40" i="9"/>
  <c r="K39" i="9"/>
  <c r="K38" i="9"/>
  <c r="K37" i="9"/>
  <c r="K36" i="9"/>
  <c r="K35" i="9"/>
  <c r="K34" i="9"/>
  <c r="K33" i="9"/>
  <c r="K32" i="9"/>
  <c r="K31" i="9"/>
  <c r="K30" i="9"/>
  <c r="K29" i="9"/>
  <c r="K28" i="9"/>
  <c r="K27" i="9"/>
  <c r="K26" i="9"/>
  <c r="K25" i="9"/>
  <c r="K24" i="9"/>
  <c r="K23" i="9"/>
  <c r="K22" i="9"/>
  <c r="K21" i="9"/>
  <c r="K20" i="9"/>
  <c r="K19" i="9"/>
  <c r="K18" i="9"/>
  <c r="K17" i="9"/>
  <c r="K16" i="9"/>
  <c r="K15" i="9"/>
  <c r="K14" i="9"/>
  <c r="K13" i="9"/>
  <c r="K12" i="9"/>
  <c r="K11" i="9"/>
  <c r="K10" i="9"/>
  <c r="K9" i="9"/>
  <c r="K8" i="9"/>
  <c r="K7" i="9"/>
  <c r="K6" i="9"/>
  <c r="K5" i="9"/>
  <c r="K42" i="9" s="1"/>
  <c r="K4" i="9"/>
  <c r="M42" i="9"/>
  <c r="J5" i="9"/>
  <c r="J6" i="9"/>
  <c r="J7" i="9"/>
  <c r="J8" i="9"/>
  <c r="J42" i="9" s="1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" i="9"/>
  <c r="H44" i="9"/>
  <c r="G44" i="9"/>
  <c r="F44" i="9"/>
  <c r="E44" i="9"/>
  <c r="D44" i="9"/>
  <c r="H42" i="9"/>
  <c r="G42" i="9"/>
  <c r="F42" i="9"/>
  <c r="E42" i="9"/>
  <c r="D42" i="9"/>
  <c r="D5" i="9"/>
  <c r="E5" i="9"/>
  <c r="F5" i="9"/>
  <c r="G5" i="9"/>
  <c r="H5" i="9"/>
  <c r="D6" i="9"/>
  <c r="E6" i="9"/>
  <c r="F6" i="9"/>
  <c r="G6" i="9"/>
  <c r="H6" i="9"/>
  <c r="D7" i="9"/>
  <c r="E7" i="9"/>
  <c r="F7" i="9"/>
  <c r="G7" i="9"/>
  <c r="H7" i="9"/>
  <c r="D8" i="9"/>
  <c r="E8" i="9"/>
  <c r="F8" i="9"/>
  <c r="G8" i="9"/>
  <c r="H8" i="9"/>
  <c r="D9" i="9"/>
  <c r="E9" i="9"/>
  <c r="F9" i="9"/>
  <c r="G9" i="9"/>
  <c r="H9" i="9"/>
  <c r="D10" i="9"/>
  <c r="E10" i="9"/>
  <c r="F10" i="9"/>
  <c r="G10" i="9"/>
  <c r="H10" i="9"/>
  <c r="D11" i="9"/>
  <c r="E11" i="9"/>
  <c r="F11" i="9"/>
  <c r="G11" i="9"/>
  <c r="H11" i="9"/>
  <c r="D12" i="9"/>
  <c r="E12" i="9"/>
  <c r="F12" i="9"/>
  <c r="G12" i="9"/>
  <c r="H12" i="9"/>
  <c r="D13" i="9"/>
  <c r="E13" i="9"/>
  <c r="F13" i="9"/>
  <c r="G13" i="9"/>
  <c r="H13" i="9"/>
  <c r="D14" i="9"/>
  <c r="E14" i="9"/>
  <c r="F14" i="9"/>
  <c r="G14" i="9"/>
  <c r="H14" i="9"/>
  <c r="D15" i="9"/>
  <c r="E15" i="9"/>
  <c r="F15" i="9"/>
  <c r="G15" i="9"/>
  <c r="H15" i="9"/>
  <c r="D16" i="9"/>
  <c r="E16" i="9"/>
  <c r="F16" i="9"/>
  <c r="G16" i="9"/>
  <c r="H16" i="9"/>
  <c r="D17" i="9"/>
  <c r="E17" i="9"/>
  <c r="F17" i="9"/>
  <c r="G17" i="9"/>
  <c r="H17" i="9"/>
  <c r="D18" i="9"/>
  <c r="E18" i="9"/>
  <c r="F18" i="9"/>
  <c r="G18" i="9"/>
  <c r="H18" i="9"/>
  <c r="D19" i="9"/>
  <c r="E19" i="9"/>
  <c r="F19" i="9"/>
  <c r="G19" i="9"/>
  <c r="H19" i="9"/>
  <c r="D20" i="9"/>
  <c r="E20" i="9"/>
  <c r="F20" i="9"/>
  <c r="G20" i="9"/>
  <c r="H20" i="9"/>
  <c r="D21" i="9"/>
  <c r="E21" i="9"/>
  <c r="F21" i="9"/>
  <c r="G21" i="9"/>
  <c r="H21" i="9"/>
  <c r="D22" i="9"/>
  <c r="E22" i="9"/>
  <c r="F22" i="9"/>
  <c r="G22" i="9"/>
  <c r="H22" i="9"/>
  <c r="D23" i="9"/>
  <c r="E23" i="9"/>
  <c r="F23" i="9"/>
  <c r="G23" i="9"/>
  <c r="H23" i="9"/>
  <c r="D24" i="9"/>
  <c r="E24" i="9"/>
  <c r="F24" i="9"/>
  <c r="G24" i="9"/>
  <c r="H24" i="9"/>
  <c r="D25" i="9"/>
  <c r="E25" i="9"/>
  <c r="F25" i="9"/>
  <c r="G25" i="9"/>
  <c r="H25" i="9"/>
  <c r="D26" i="9"/>
  <c r="E26" i="9"/>
  <c r="F26" i="9"/>
  <c r="G26" i="9"/>
  <c r="H26" i="9"/>
  <c r="D27" i="9"/>
  <c r="E27" i="9"/>
  <c r="F27" i="9"/>
  <c r="G27" i="9"/>
  <c r="H27" i="9"/>
  <c r="D28" i="9"/>
  <c r="E28" i="9"/>
  <c r="F28" i="9"/>
  <c r="G28" i="9"/>
  <c r="H28" i="9"/>
  <c r="D29" i="9"/>
  <c r="E29" i="9"/>
  <c r="F29" i="9"/>
  <c r="G29" i="9"/>
  <c r="H29" i="9"/>
  <c r="D30" i="9"/>
  <c r="E30" i="9"/>
  <c r="F30" i="9"/>
  <c r="G30" i="9"/>
  <c r="H30" i="9"/>
  <c r="D31" i="9"/>
  <c r="E31" i="9"/>
  <c r="F31" i="9"/>
  <c r="G31" i="9"/>
  <c r="H31" i="9"/>
  <c r="D32" i="9"/>
  <c r="E32" i="9"/>
  <c r="F32" i="9"/>
  <c r="G32" i="9"/>
  <c r="H32" i="9"/>
  <c r="D33" i="9"/>
  <c r="E33" i="9"/>
  <c r="F33" i="9"/>
  <c r="G33" i="9"/>
  <c r="H33" i="9"/>
  <c r="D34" i="9"/>
  <c r="E34" i="9"/>
  <c r="F34" i="9"/>
  <c r="G34" i="9"/>
  <c r="H34" i="9"/>
  <c r="D35" i="9"/>
  <c r="E35" i="9"/>
  <c r="F35" i="9"/>
  <c r="G35" i="9"/>
  <c r="H35" i="9"/>
  <c r="D36" i="9"/>
  <c r="E36" i="9"/>
  <c r="F36" i="9"/>
  <c r="G36" i="9"/>
  <c r="H36" i="9"/>
  <c r="D37" i="9"/>
  <c r="E37" i="9"/>
  <c r="F37" i="9"/>
  <c r="G37" i="9"/>
  <c r="H37" i="9"/>
  <c r="D38" i="9"/>
  <c r="E38" i="9"/>
  <c r="F38" i="9"/>
  <c r="G38" i="9"/>
  <c r="H38" i="9"/>
  <c r="D39" i="9"/>
  <c r="E39" i="9"/>
  <c r="F39" i="9"/>
  <c r="G39" i="9"/>
  <c r="H39" i="9"/>
  <c r="D40" i="9"/>
  <c r="E40" i="9"/>
  <c r="F40" i="9"/>
  <c r="G40" i="9"/>
  <c r="H40" i="9"/>
  <c r="H4" i="9"/>
  <c r="G4" i="9"/>
  <c r="F4" i="9"/>
  <c r="E4" i="9"/>
  <c r="D4" i="9"/>
  <c r="H1189" i="8"/>
  <c r="G1189" i="8"/>
  <c r="F1189" i="8"/>
  <c r="E1189" i="8"/>
  <c r="D1189" i="8"/>
  <c r="F37" i="10" l="1"/>
  <c r="D37" i="10"/>
  <c r="J21" i="10" s="1"/>
  <c r="H37" i="10"/>
  <c r="N6" i="10" s="1"/>
  <c r="N4" i="10"/>
  <c r="N29" i="10"/>
  <c r="N5" i="10"/>
  <c r="L6" i="10"/>
  <c r="L8" i="10"/>
  <c r="L12" i="10"/>
  <c r="L16" i="10"/>
  <c r="L20" i="10"/>
  <c r="L24" i="10"/>
  <c r="L28" i="10"/>
  <c r="L32" i="10"/>
  <c r="L23" i="10"/>
  <c r="L17" i="10"/>
  <c r="L11" i="10"/>
  <c r="L35" i="10"/>
  <c r="L33" i="10"/>
  <c r="L31" i="10"/>
  <c r="L29" i="10"/>
  <c r="L27" i="10"/>
  <c r="L21" i="10"/>
  <c r="L13" i="10"/>
  <c r="L7" i="10"/>
  <c r="F39" i="10"/>
  <c r="L25" i="10"/>
  <c r="L19" i="10"/>
  <c r="L15" i="10"/>
  <c r="L9" i="10"/>
  <c r="H39" i="10"/>
  <c r="N26" i="10"/>
  <c r="N20" i="10"/>
  <c r="N14" i="10"/>
  <c r="N8" i="10"/>
  <c r="N24" i="10"/>
  <c r="N18" i="10"/>
  <c r="N16" i="10"/>
  <c r="N10" i="10"/>
  <c r="N34" i="10"/>
  <c r="N32" i="10"/>
  <c r="N30" i="10"/>
  <c r="N28" i="10"/>
  <c r="N22" i="10"/>
  <c r="N12" i="10"/>
  <c r="N11" i="10"/>
  <c r="N19" i="10"/>
  <c r="N23" i="10"/>
  <c r="N27" i="10"/>
  <c r="N31" i="10"/>
  <c r="N35" i="10"/>
  <c r="G37" i="10"/>
  <c r="J32" i="10"/>
  <c r="J12" i="10"/>
  <c r="L5" i="10"/>
  <c r="N7" i="10"/>
  <c r="N15" i="10"/>
  <c r="E37" i="10"/>
  <c r="K8" i="10" s="1"/>
  <c r="J4" i="10"/>
  <c r="L10" i="10"/>
  <c r="M13" i="10"/>
  <c r="L14" i="10"/>
  <c r="L18" i="10"/>
  <c r="M21" i="10"/>
  <c r="L22" i="10"/>
  <c r="L26" i="10"/>
  <c r="M29" i="10"/>
  <c r="L30" i="10"/>
  <c r="L34" i="10"/>
  <c r="L4" i="10"/>
  <c r="N21" i="10" l="1"/>
  <c r="N13" i="10"/>
  <c r="J22" i="10"/>
  <c r="J24" i="10"/>
  <c r="J7" i="10"/>
  <c r="J23" i="10"/>
  <c r="J28" i="10"/>
  <c r="J10" i="10"/>
  <c r="J8" i="10"/>
  <c r="J31" i="10"/>
  <c r="J5" i="10"/>
  <c r="J18" i="10"/>
  <c r="J20" i="10"/>
  <c r="J35" i="10"/>
  <c r="J27" i="10"/>
  <c r="J29" i="10"/>
  <c r="J17" i="10"/>
  <c r="J11" i="10"/>
  <c r="J34" i="10"/>
  <c r="J26" i="10"/>
  <c r="J25" i="10"/>
  <c r="J19" i="10"/>
  <c r="J30" i="10"/>
  <c r="J16" i="10"/>
  <c r="J14" i="10"/>
  <c r="J15" i="10"/>
  <c r="J6" i="10"/>
  <c r="D39" i="10"/>
  <c r="J33" i="10"/>
  <c r="J13" i="10"/>
  <c r="N33" i="10"/>
  <c r="N25" i="10"/>
  <c r="N17" i="10"/>
  <c r="J9" i="10"/>
  <c r="K34" i="10"/>
  <c r="K16" i="10"/>
  <c r="K4" i="10"/>
  <c r="K22" i="10"/>
  <c r="K32" i="10"/>
  <c r="N9" i="10"/>
  <c r="M34" i="10"/>
  <c r="M32" i="10"/>
  <c r="M30" i="10"/>
  <c r="M28" i="10"/>
  <c r="M26" i="10"/>
  <c r="M24" i="10"/>
  <c r="M22" i="10"/>
  <c r="M20" i="10"/>
  <c r="M18" i="10"/>
  <c r="M16" i="10"/>
  <c r="M14" i="10"/>
  <c r="M12" i="10"/>
  <c r="M10" i="10"/>
  <c r="M8" i="10"/>
  <c r="M6" i="10"/>
  <c r="M4" i="10"/>
  <c r="G39" i="10"/>
  <c r="K10" i="10"/>
  <c r="M31" i="10"/>
  <c r="M23" i="10"/>
  <c r="M15" i="10"/>
  <c r="M7" i="10"/>
  <c r="K20" i="10"/>
  <c r="M5" i="10"/>
  <c r="K26" i="10"/>
  <c r="K18" i="10"/>
  <c r="K24" i="10"/>
  <c r="L37" i="10"/>
  <c r="K35" i="10"/>
  <c r="K33" i="10"/>
  <c r="K31" i="10"/>
  <c r="K29" i="10"/>
  <c r="K27" i="10"/>
  <c r="K25" i="10"/>
  <c r="K23" i="10"/>
  <c r="K21" i="10"/>
  <c r="K19" i="10"/>
  <c r="K17" i="10"/>
  <c r="K15" i="10"/>
  <c r="K13" i="10"/>
  <c r="K11" i="10"/>
  <c r="K9" i="10"/>
  <c r="K7" i="10"/>
  <c r="K5" i="10"/>
  <c r="E39" i="10"/>
  <c r="M33" i="10"/>
  <c r="M25" i="10"/>
  <c r="M17" i="10"/>
  <c r="M9" i="10"/>
  <c r="K14" i="10"/>
  <c r="K30" i="10"/>
  <c r="M35" i="10"/>
  <c r="M27" i="10"/>
  <c r="M19" i="10"/>
  <c r="M11" i="10"/>
  <c r="K28" i="10"/>
  <c r="K12" i="10"/>
  <c r="K6" i="10"/>
  <c r="J37" i="10" l="1"/>
  <c r="N37" i="10"/>
  <c r="K37" i="10"/>
  <c r="M37" i="10"/>
  <c r="E99" i="4" l="1"/>
  <c r="E97" i="4"/>
  <c r="E57" i="4"/>
  <c r="D57" i="4"/>
  <c r="E56" i="4"/>
  <c r="E101" i="4" s="1"/>
  <c r="D56" i="4"/>
  <c r="D71" i="4" s="1"/>
  <c r="E55" i="4"/>
  <c r="E100" i="4" s="1"/>
  <c r="D55" i="4"/>
  <c r="D70" i="4" s="1"/>
  <c r="E54" i="4"/>
  <c r="D54" i="4"/>
  <c r="D69" i="4" s="1"/>
  <c r="E53" i="4"/>
  <c r="D53" i="4"/>
  <c r="E52" i="4"/>
  <c r="E98" i="4" s="1"/>
  <c r="D52" i="4"/>
  <c r="D67" i="4" s="1"/>
  <c r="E51" i="4"/>
  <c r="D51" i="4"/>
  <c r="D66" i="4" s="1"/>
  <c r="E50" i="4"/>
  <c r="E59" i="4" s="1"/>
  <c r="D50" i="4"/>
  <c r="D59" i="4" s="1"/>
  <c r="E49" i="4"/>
  <c r="D49" i="4"/>
  <c r="D64" i="4" s="1"/>
  <c r="M42" i="4"/>
  <c r="L42" i="4"/>
  <c r="K42" i="4"/>
  <c r="I42" i="4"/>
  <c r="H42" i="4"/>
  <c r="G42" i="4"/>
  <c r="E42" i="4"/>
  <c r="E43" i="4" s="1"/>
  <c r="D42" i="4"/>
  <c r="D43" i="4" s="1"/>
  <c r="D68" i="4" l="1"/>
  <c r="E102" i="4"/>
  <c r="E104" i="4" s="1"/>
  <c r="D72" i="4"/>
  <c r="D65" i="4"/>
  <c r="F9" i="6"/>
  <c r="T9" i="6" s="1"/>
  <c r="F11" i="6"/>
  <c r="D38" i="6"/>
  <c r="L25" i="6" s="1"/>
  <c r="F17" i="6"/>
  <c r="F21" i="6"/>
  <c r="F27" i="6"/>
  <c r="F29" i="6"/>
  <c r="F33" i="6"/>
  <c r="T33" i="6" s="1"/>
  <c r="F35" i="6"/>
  <c r="L35" i="6"/>
  <c r="J63" i="6"/>
  <c r="F75" i="6"/>
  <c r="U75" i="6" s="1"/>
  <c r="F52" i="6"/>
  <c r="F76" i="6"/>
  <c r="J57" i="6"/>
  <c r="J51" i="6"/>
  <c r="T75" i="6"/>
  <c r="F50" i="6"/>
  <c r="T50" i="6" s="1"/>
  <c r="F66" i="6"/>
  <c r="F74" i="6"/>
  <c r="F56" i="6"/>
  <c r="F64" i="6"/>
  <c r="J49" i="6"/>
  <c r="J55" i="6"/>
  <c r="J59" i="6"/>
  <c r="J65" i="6"/>
  <c r="J71" i="6"/>
  <c r="G56" i="4"/>
  <c r="H56" i="4"/>
  <c r="I56" i="4"/>
  <c r="K56" i="4"/>
  <c r="L56" i="4"/>
  <c r="M56" i="4"/>
  <c r="L13" i="6" l="1"/>
  <c r="Z49" i="6"/>
  <c r="X49" i="6"/>
  <c r="Z59" i="6"/>
  <c r="X59" i="6"/>
  <c r="Z65" i="6"/>
  <c r="X65" i="6"/>
  <c r="Z55" i="6"/>
  <c r="X55" i="6"/>
  <c r="V64" i="6"/>
  <c r="T64" i="6"/>
  <c r="Z71" i="6"/>
  <c r="X71" i="6"/>
  <c r="V56" i="6"/>
  <c r="T56" i="6"/>
  <c r="J64" i="6"/>
  <c r="Y64" i="6" s="1"/>
  <c r="J48" i="6"/>
  <c r="X48" i="6"/>
  <c r="F61" i="6"/>
  <c r="T61" i="6" s="1"/>
  <c r="I78" i="6"/>
  <c r="Q61" i="6" s="1"/>
  <c r="E78" i="6"/>
  <c r="M46" i="6" s="1"/>
  <c r="V76" i="6"/>
  <c r="V52" i="6"/>
  <c r="V27" i="6"/>
  <c r="V17" i="6"/>
  <c r="J29" i="6"/>
  <c r="X29" i="6" s="1"/>
  <c r="J13" i="6"/>
  <c r="L30" i="6"/>
  <c r="F30" i="6"/>
  <c r="U30" i="6" s="1"/>
  <c r="L22" i="6"/>
  <c r="F22" i="6"/>
  <c r="T22" i="6" s="1"/>
  <c r="F6" i="6"/>
  <c r="T6" i="6" s="1"/>
  <c r="L6" i="6"/>
  <c r="J26" i="6"/>
  <c r="X26" i="6" s="1"/>
  <c r="J62" i="6"/>
  <c r="F51" i="6"/>
  <c r="T51" i="6" s="1"/>
  <c r="U76" i="6"/>
  <c r="J45" i="6"/>
  <c r="Y45" i="6" s="1"/>
  <c r="V66" i="6"/>
  <c r="F54" i="6"/>
  <c r="U54" i="6" s="1"/>
  <c r="T76" i="6"/>
  <c r="L29" i="6"/>
  <c r="U22" i="6"/>
  <c r="V35" i="6"/>
  <c r="V29" i="6"/>
  <c r="T27" i="6"/>
  <c r="V21" i="6"/>
  <c r="T17" i="6"/>
  <c r="J35" i="6"/>
  <c r="X35" i="6" s="1"/>
  <c r="J27" i="6"/>
  <c r="J19" i="6"/>
  <c r="J11" i="6"/>
  <c r="X11" i="6" s="1"/>
  <c r="L36" i="6"/>
  <c r="F36" i="6"/>
  <c r="T36" i="6" s="1"/>
  <c r="L28" i="6"/>
  <c r="F28" i="6"/>
  <c r="T28" i="6" s="1"/>
  <c r="L20" i="6"/>
  <c r="F20" i="6"/>
  <c r="L12" i="6"/>
  <c r="F12" i="6"/>
  <c r="U12" i="6" s="1"/>
  <c r="V11" i="6"/>
  <c r="F7" i="6"/>
  <c r="U29" i="6"/>
  <c r="U21" i="6"/>
  <c r="E38" i="6"/>
  <c r="M22" i="6" s="1"/>
  <c r="J32" i="6"/>
  <c r="J24" i="6"/>
  <c r="X24" i="6" s="1"/>
  <c r="J16" i="6"/>
  <c r="X16" i="6"/>
  <c r="F5" i="6"/>
  <c r="U5" i="6" s="1"/>
  <c r="L19" i="6"/>
  <c r="Y48" i="6"/>
  <c r="F53" i="6"/>
  <c r="T53" i="6" s="1"/>
  <c r="M62" i="6"/>
  <c r="V50" i="6"/>
  <c r="Y54" i="6"/>
  <c r="J70" i="6"/>
  <c r="J54" i="6"/>
  <c r="X54" i="6"/>
  <c r="J46" i="6"/>
  <c r="X46" i="6" s="1"/>
  <c r="F67" i="6"/>
  <c r="F59" i="6"/>
  <c r="T59" i="6" s="1"/>
  <c r="Q75" i="6"/>
  <c r="Y59" i="6"/>
  <c r="Y51" i="6"/>
  <c r="U52" i="6"/>
  <c r="V74" i="6"/>
  <c r="J76" i="6"/>
  <c r="X76" i="6" s="1"/>
  <c r="J68" i="6"/>
  <c r="J60" i="6"/>
  <c r="Y60" i="6" s="1"/>
  <c r="J52" i="6"/>
  <c r="X52" i="6" s="1"/>
  <c r="F73" i="6"/>
  <c r="T73" i="6" s="1"/>
  <c r="F65" i="6"/>
  <c r="F57" i="6"/>
  <c r="T57" i="6" s="1"/>
  <c r="F49" i="6"/>
  <c r="T49" i="6" s="1"/>
  <c r="Y65" i="6"/>
  <c r="Y57" i="6"/>
  <c r="Y49" i="6"/>
  <c r="U74" i="6"/>
  <c r="U66" i="6"/>
  <c r="F58" i="6"/>
  <c r="U50" i="6"/>
  <c r="J61" i="6"/>
  <c r="T74" i="6"/>
  <c r="F62" i="6"/>
  <c r="J67" i="6"/>
  <c r="F68" i="6"/>
  <c r="F60" i="6"/>
  <c r="U60" i="6" s="1"/>
  <c r="T52" i="6"/>
  <c r="V75" i="6"/>
  <c r="L11" i="6"/>
  <c r="Y13" i="6"/>
  <c r="I38" i="6"/>
  <c r="Q10" i="6" s="1"/>
  <c r="M28" i="6"/>
  <c r="M12" i="6"/>
  <c r="J14" i="6"/>
  <c r="X14" i="6" s="1"/>
  <c r="T35" i="6"/>
  <c r="L31" i="6"/>
  <c r="T29" i="6"/>
  <c r="L23" i="6"/>
  <c r="T21" i="6"/>
  <c r="F13" i="6"/>
  <c r="U13" i="6" s="1"/>
  <c r="J33" i="6"/>
  <c r="Y33" i="6" s="1"/>
  <c r="P33" i="6"/>
  <c r="AD73" i="6" s="1"/>
  <c r="AE73" i="6" s="1"/>
  <c r="X25" i="6"/>
  <c r="J25" i="6"/>
  <c r="J17" i="6"/>
  <c r="X17" i="6" s="1"/>
  <c r="J9" i="6"/>
  <c r="Y9" i="6" s="1"/>
  <c r="L34" i="6"/>
  <c r="F34" i="6"/>
  <c r="T34" i="6"/>
  <c r="L26" i="6"/>
  <c r="F26" i="6"/>
  <c r="T26" i="6" s="1"/>
  <c r="L18" i="6"/>
  <c r="F18" i="6"/>
  <c r="T18" i="6" s="1"/>
  <c r="F10" i="6"/>
  <c r="L10" i="6"/>
  <c r="Q20" i="6"/>
  <c r="U35" i="6"/>
  <c r="U27" i="6"/>
  <c r="M27" i="6"/>
  <c r="U11" i="6"/>
  <c r="M11" i="6"/>
  <c r="L15" i="6"/>
  <c r="J30" i="6"/>
  <c r="X30" i="6"/>
  <c r="J22" i="6"/>
  <c r="Y22" i="6" s="1"/>
  <c r="J12" i="6"/>
  <c r="X12" i="6" s="1"/>
  <c r="F19" i="6"/>
  <c r="T11" i="6"/>
  <c r="J72" i="6"/>
  <c r="X72" i="6" s="1"/>
  <c r="J56" i="6"/>
  <c r="X56" i="6" s="1"/>
  <c r="F69" i="6"/>
  <c r="D78" i="6"/>
  <c r="L51" i="6" s="1"/>
  <c r="F45" i="6"/>
  <c r="L45" i="6"/>
  <c r="Y53" i="6"/>
  <c r="Q53" i="6"/>
  <c r="J53" i="6"/>
  <c r="M70" i="6"/>
  <c r="Z51" i="6"/>
  <c r="Z57" i="6"/>
  <c r="Z63" i="6"/>
  <c r="Y17" i="6"/>
  <c r="Q17" i="6"/>
  <c r="M32" i="6"/>
  <c r="M24" i="6"/>
  <c r="V33" i="6"/>
  <c r="J21" i="6"/>
  <c r="Y21" i="6" s="1"/>
  <c r="P21" i="6"/>
  <c r="AD61" i="6" s="1"/>
  <c r="AE61" i="6" s="1"/>
  <c r="H38" i="6"/>
  <c r="P35" i="6" s="1"/>
  <c r="AD75" i="6" s="1"/>
  <c r="AE75" i="6" s="1"/>
  <c r="J5" i="6"/>
  <c r="X5" i="6"/>
  <c r="L14" i="6"/>
  <c r="F14" i="6"/>
  <c r="Q28" i="6"/>
  <c r="M31" i="6"/>
  <c r="J34" i="6"/>
  <c r="X34" i="6" s="1"/>
  <c r="J18" i="6"/>
  <c r="X18" i="6" s="1"/>
  <c r="P8" i="6"/>
  <c r="J8" i="6"/>
  <c r="Y8" i="6" s="1"/>
  <c r="F15" i="6"/>
  <c r="U15" i="6" s="1"/>
  <c r="J74" i="6"/>
  <c r="Y74" i="6" s="1"/>
  <c r="J66" i="6"/>
  <c r="J58" i="6"/>
  <c r="X58" i="6" s="1"/>
  <c r="J50" i="6"/>
  <c r="Y50" i="6" s="1"/>
  <c r="X50" i="6"/>
  <c r="L71" i="6"/>
  <c r="F71" i="6"/>
  <c r="T71" i="6" s="1"/>
  <c r="L63" i="6"/>
  <c r="F63" i="6"/>
  <c r="T63" i="6" s="1"/>
  <c r="F55" i="6"/>
  <c r="L55" i="6"/>
  <c r="F47" i="6"/>
  <c r="T47" i="6" s="1"/>
  <c r="Y71" i="6"/>
  <c r="Y63" i="6"/>
  <c r="Y55" i="6"/>
  <c r="J47" i="6"/>
  <c r="M64" i="6"/>
  <c r="U64" i="6"/>
  <c r="U56" i="6"/>
  <c r="M48" i="6"/>
  <c r="J69" i="6"/>
  <c r="Y69" i="6" s="1"/>
  <c r="H78" i="6"/>
  <c r="P68" i="6" s="1"/>
  <c r="F70" i="6"/>
  <c r="T66" i="6"/>
  <c r="F46" i="6"/>
  <c r="U46" i="6" s="1"/>
  <c r="J75" i="6"/>
  <c r="Y75" i="6" s="1"/>
  <c r="X51" i="6"/>
  <c r="J73" i="6"/>
  <c r="Y73" i="6" s="1"/>
  <c r="X57" i="6"/>
  <c r="F72" i="6"/>
  <c r="U72" i="6" s="1"/>
  <c r="F48" i="6"/>
  <c r="X63" i="6"/>
  <c r="L5" i="6"/>
  <c r="Y19" i="6"/>
  <c r="U34" i="6"/>
  <c r="M34" i="6"/>
  <c r="U26" i="6"/>
  <c r="M18" i="6"/>
  <c r="M10" i="6"/>
  <c r="P6" i="6"/>
  <c r="J6" i="6"/>
  <c r="X6" i="6" s="1"/>
  <c r="L33" i="6"/>
  <c r="F31" i="6"/>
  <c r="L27" i="6"/>
  <c r="F23" i="6"/>
  <c r="U23" i="6" s="1"/>
  <c r="L17" i="6"/>
  <c r="P31" i="6"/>
  <c r="AD71" i="6" s="1"/>
  <c r="AE71" i="6" s="1"/>
  <c r="J31" i="6"/>
  <c r="Y31" i="6" s="1"/>
  <c r="P23" i="6"/>
  <c r="J23" i="6"/>
  <c r="J15" i="6"/>
  <c r="X15" i="6" s="1"/>
  <c r="P7" i="6"/>
  <c r="AD47" i="6" s="1"/>
  <c r="AE47" i="6" s="1"/>
  <c r="J7" i="6"/>
  <c r="Y7" i="6" s="1"/>
  <c r="L32" i="6"/>
  <c r="F32" i="6"/>
  <c r="T32" i="6" s="1"/>
  <c r="L24" i="6"/>
  <c r="F24" i="6"/>
  <c r="L16" i="6"/>
  <c r="F16" i="6"/>
  <c r="U16" i="6" s="1"/>
  <c r="F8" i="6"/>
  <c r="T8" i="6" s="1"/>
  <c r="L8" i="6"/>
  <c r="Y26" i="6"/>
  <c r="Y12" i="6"/>
  <c r="V9" i="6"/>
  <c r="Y16" i="6"/>
  <c r="U33" i="6"/>
  <c r="M33" i="6"/>
  <c r="U17" i="6"/>
  <c r="M17" i="6"/>
  <c r="U9" i="6"/>
  <c r="J36" i="6"/>
  <c r="Y36" i="6" s="1"/>
  <c r="P36" i="6"/>
  <c r="AD76" i="6" s="1"/>
  <c r="AE76" i="6" s="1"/>
  <c r="J28" i="6"/>
  <c r="X28" i="6" s="1"/>
  <c r="P28" i="6"/>
  <c r="J20" i="6"/>
  <c r="P20" i="6"/>
  <c r="P10" i="6"/>
  <c r="AD50" i="6" s="1"/>
  <c r="AE50" i="6" s="1"/>
  <c r="J10" i="6"/>
  <c r="Y10" i="6" s="1"/>
  <c r="F25" i="6"/>
  <c r="U25" i="6" s="1"/>
  <c r="L9" i="6"/>
  <c r="L7" i="6"/>
  <c r="L21" i="6"/>
  <c r="M57" i="4"/>
  <c r="L57" i="4"/>
  <c r="K57" i="4"/>
  <c r="I57" i="4"/>
  <c r="H57" i="4"/>
  <c r="M55" i="4"/>
  <c r="L55" i="4"/>
  <c r="K55" i="4"/>
  <c r="I55" i="4"/>
  <c r="H55" i="4"/>
  <c r="M54" i="4"/>
  <c r="L54" i="4"/>
  <c r="K54" i="4"/>
  <c r="I54" i="4"/>
  <c r="H54" i="4"/>
  <c r="M53" i="4"/>
  <c r="L53" i="4"/>
  <c r="K53" i="4"/>
  <c r="I53" i="4"/>
  <c r="H53" i="4"/>
  <c r="M52" i="4"/>
  <c r="L52" i="4"/>
  <c r="K52" i="4"/>
  <c r="I52" i="4"/>
  <c r="H52" i="4"/>
  <c r="M51" i="4"/>
  <c r="L51" i="4"/>
  <c r="K51" i="4"/>
  <c r="I51" i="4"/>
  <c r="H51" i="4"/>
  <c r="M50" i="4"/>
  <c r="L50" i="4"/>
  <c r="K50" i="4"/>
  <c r="I50" i="4"/>
  <c r="H50" i="4"/>
  <c r="M49" i="4"/>
  <c r="L49" i="4"/>
  <c r="K49" i="4"/>
  <c r="I49" i="4"/>
  <c r="H49" i="4"/>
  <c r="G50" i="4"/>
  <c r="G51" i="4"/>
  <c r="G52" i="4"/>
  <c r="G53" i="4"/>
  <c r="G54" i="4"/>
  <c r="G55" i="4"/>
  <c r="G49" i="4"/>
  <c r="G57" i="4"/>
  <c r="E67" i="4" l="1"/>
  <c r="E72" i="4"/>
  <c r="E69" i="4"/>
  <c r="E66" i="4"/>
  <c r="E64" i="4"/>
  <c r="E70" i="4"/>
  <c r="E65" i="4"/>
  <c r="E68" i="4"/>
  <c r="E71" i="4"/>
  <c r="H102" i="4"/>
  <c r="Q55" i="6"/>
  <c r="X74" i="6"/>
  <c r="Q66" i="6"/>
  <c r="Q68" i="6"/>
  <c r="Q46" i="6"/>
  <c r="X8" i="6"/>
  <c r="Y14" i="6"/>
  <c r="Y24" i="6"/>
  <c r="X36" i="6"/>
  <c r="Q16" i="6"/>
  <c r="Q26" i="6"/>
  <c r="X31" i="6"/>
  <c r="Q14" i="6"/>
  <c r="X7" i="6"/>
  <c r="U28" i="6"/>
  <c r="U18" i="6"/>
  <c r="M8" i="6"/>
  <c r="M9" i="6"/>
  <c r="M25" i="6"/>
  <c r="M26" i="6"/>
  <c r="M15" i="6"/>
  <c r="M16" i="6"/>
  <c r="M19" i="6"/>
  <c r="M35" i="6"/>
  <c r="M20" i="6"/>
  <c r="M29" i="6"/>
  <c r="Q57" i="6"/>
  <c r="Q52" i="6"/>
  <c r="Q45" i="6"/>
  <c r="Q56" i="6"/>
  <c r="Q63" i="6"/>
  <c r="Q50" i="6"/>
  <c r="Q64" i="6"/>
  <c r="Q60" i="6"/>
  <c r="Q54" i="6"/>
  <c r="P76" i="6"/>
  <c r="Q71" i="6"/>
  <c r="P66" i="6"/>
  <c r="Q74" i="6"/>
  <c r="Q73" i="6"/>
  <c r="X60" i="6"/>
  <c r="Q59" i="6"/>
  <c r="Q48" i="6"/>
  <c r="Q62" i="6"/>
  <c r="Q47" i="6"/>
  <c r="P50" i="6"/>
  <c r="Q58" i="6"/>
  <c r="P56" i="6"/>
  <c r="Q49" i="6"/>
  <c r="Q65" i="6"/>
  <c r="P52" i="6"/>
  <c r="Q51" i="6"/>
  <c r="Q67" i="6"/>
  <c r="Q70" i="6"/>
  <c r="Q69" i="6"/>
  <c r="P64" i="6"/>
  <c r="L61" i="6"/>
  <c r="Y11" i="6"/>
  <c r="Y15" i="6"/>
  <c r="P22" i="6"/>
  <c r="AD62" i="6" s="1"/>
  <c r="AE62" i="6" s="1"/>
  <c r="P19" i="6"/>
  <c r="AD59" i="6" s="1"/>
  <c r="AE59" i="6" s="1"/>
  <c r="P13" i="6"/>
  <c r="AD53" i="6" s="1"/>
  <c r="AE53" i="6" s="1"/>
  <c r="X22" i="6"/>
  <c r="P16" i="6"/>
  <c r="AD56" i="6" s="1"/>
  <c r="AE56" i="6" s="1"/>
  <c r="T16" i="6"/>
  <c r="M13" i="6"/>
  <c r="M30" i="6"/>
  <c r="M14" i="6"/>
  <c r="AB46" i="6"/>
  <c r="AC46" i="6"/>
  <c r="Z20" i="6"/>
  <c r="Z23" i="6"/>
  <c r="Z66" i="6"/>
  <c r="V69" i="6"/>
  <c r="U69" i="6"/>
  <c r="V10" i="6"/>
  <c r="V68" i="6"/>
  <c r="T68" i="6"/>
  <c r="V58" i="6"/>
  <c r="T58" i="6"/>
  <c r="V65" i="6"/>
  <c r="U65" i="6"/>
  <c r="U68" i="6"/>
  <c r="V67" i="6"/>
  <c r="U67" i="6"/>
  <c r="Z70" i="6"/>
  <c r="Z32" i="6"/>
  <c r="V20" i="6"/>
  <c r="Z27" i="6"/>
  <c r="X10" i="6"/>
  <c r="AD68" i="6"/>
  <c r="AE68" i="6" s="1"/>
  <c r="Y32" i="6"/>
  <c r="V16" i="6"/>
  <c r="Z15" i="6"/>
  <c r="AD63" i="6"/>
  <c r="AE63" i="6" s="1"/>
  <c r="U10" i="6"/>
  <c r="Q11" i="6"/>
  <c r="Q27" i="6"/>
  <c r="V48" i="6"/>
  <c r="T48" i="6"/>
  <c r="V70" i="6"/>
  <c r="T70" i="6"/>
  <c r="U48" i="6"/>
  <c r="M56" i="6"/>
  <c r="L47" i="6"/>
  <c r="V55" i="6"/>
  <c r="U55" i="6"/>
  <c r="P58" i="6"/>
  <c r="X66" i="6"/>
  <c r="V15" i="6"/>
  <c r="T15" i="6"/>
  <c r="Z18" i="6"/>
  <c r="P34" i="6"/>
  <c r="AD74" i="6" s="1"/>
  <c r="AE74" i="6" s="1"/>
  <c r="V14" i="6"/>
  <c r="J38" i="6"/>
  <c r="R23" i="6" s="1"/>
  <c r="Z5" i="6"/>
  <c r="Z21" i="6"/>
  <c r="U32" i="6"/>
  <c r="Z53" i="6"/>
  <c r="X53" i="6"/>
  <c r="F78" i="6"/>
  <c r="N48" i="6" s="1"/>
  <c r="V45" i="6"/>
  <c r="U45" i="6"/>
  <c r="T69" i="6"/>
  <c r="P12" i="6"/>
  <c r="AD52" i="6" s="1"/>
  <c r="AE52" i="6" s="1"/>
  <c r="Z30" i="6"/>
  <c r="Y30" i="6"/>
  <c r="T10" i="6"/>
  <c r="V34" i="6"/>
  <c r="P9" i="6"/>
  <c r="AD49" i="6" s="1"/>
  <c r="AE49" i="6" s="1"/>
  <c r="P25" i="6"/>
  <c r="AD65" i="6" s="1"/>
  <c r="AE65" i="6" s="1"/>
  <c r="Z33" i="6"/>
  <c r="Z14" i="6"/>
  <c r="Q13" i="6"/>
  <c r="Q29" i="6"/>
  <c r="Z67" i="6"/>
  <c r="X67" i="6"/>
  <c r="M50" i="6"/>
  <c r="U58" i="6"/>
  <c r="M74" i="6"/>
  <c r="L57" i="6"/>
  <c r="L65" i="6"/>
  <c r="L73" i="6"/>
  <c r="P60" i="6"/>
  <c r="Z54" i="6"/>
  <c r="X70" i="6"/>
  <c r="L53" i="6"/>
  <c r="Z24" i="6"/>
  <c r="M5" i="6"/>
  <c r="Q24" i="6"/>
  <c r="Y18" i="6"/>
  <c r="V12" i="6"/>
  <c r="T20" i="6"/>
  <c r="P11" i="6"/>
  <c r="AD51" i="6" s="1"/>
  <c r="AE51" i="6" s="1"/>
  <c r="Z19" i="6"/>
  <c r="X27" i="6"/>
  <c r="U6" i="6"/>
  <c r="Q23" i="6"/>
  <c r="M76" i="6"/>
  <c r="Z62" i="6"/>
  <c r="Y62" i="6"/>
  <c r="M7" i="6"/>
  <c r="V30" i="6"/>
  <c r="Z13" i="6"/>
  <c r="Z64" i="6"/>
  <c r="Q72" i="6"/>
  <c r="V24" i="6"/>
  <c r="V31" i="6"/>
  <c r="T31" i="6"/>
  <c r="AB48" i="6"/>
  <c r="AC48" i="6"/>
  <c r="Z47" i="6"/>
  <c r="X47" i="6"/>
  <c r="AC70" i="6"/>
  <c r="AB70" i="6"/>
  <c r="V19" i="6"/>
  <c r="T19" i="6"/>
  <c r="Q35" i="6"/>
  <c r="Z61" i="6"/>
  <c r="X61" i="6"/>
  <c r="Z68" i="6"/>
  <c r="N59" i="6"/>
  <c r="V59" i="6"/>
  <c r="U59" i="6"/>
  <c r="AC62" i="6"/>
  <c r="AB62" i="6"/>
  <c r="Q34" i="6"/>
  <c r="V6" i="6"/>
  <c r="Z29" i="6"/>
  <c r="R29" i="6"/>
  <c r="U78" i="6"/>
  <c r="D84" i="6"/>
  <c r="M59" i="6"/>
  <c r="M75" i="6"/>
  <c r="M45" i="6"/>
  <c r="M61" i="6"/>
  <c r="M47" i="6"/>
  <c r="M51" i="6"/>
  <c r="M55" i="6"/>
  <c r="M71" i="6"/>
  <c r="M49" i="6"/>
  <c r="M57" i="6"/>
  <c r="M73" i="6"/>
  <c r="M67" i="6"/>
  <c r="M53" i="6"/>
  <c r="M69" i="6"/>
  <c r="M63" i="6"/>
  <c r="M65" i="6"/>
  <c r="M54" i="6"/>
  <c r="V25" i="6"/>
  <c r="T25" i="6"/>
  <c r="AD60" i="6"/>
  <c r="AE60" i="6" s="1"/>
  <c r="Z36" i="6"/>
  <c r="R36" i="6"/>
  <c r="Q32" i="6"/>
  <c r="Q12" i="6"/>
  <c r="V8" i="6"/>
  <c r="Z7" i="6"/>
  <c r="P15" i="6"/>
  <c r="AD55" i="6" s="1"/>
  <c r="AE55" i="6" s="1"/>
  <c r="Z31" i="6"/>
  <c r="R31" i="6"/>
  <c r="V23" i="6"/>
  <c r="T23" i="6"/>
  <c r="Z6" i="6"/>
  <c r="Y27" i="6"/>
  <c r="N72" i="6"/>
  <c r="V72" i="6"/>
  <c r="T72" i="6"/>
  <c r="Z75" i="6"/>
  <c r="X75" i="6"/>
  <c r="D90" i="6"/>
  <c r="X78" i="6"/>
  <c r="P51" i="6"/>
  <c r="P45" i="6"/>
  <c r="P67" i="6"/>
  <c r="P61" i="6"/>
  <c r="P55" i="6"/>
  <c r="P71" i="6"/>
  <c r="P65" i="6"/>
  <c r="P59" i="6"/>
  <c r="P49" i="6"/>
  <c r="P73" i="6"/>
  <c r="P75" i="6"/>
  <c r="P53" i="6"/>
  <c r="P47" i="6"/>
  <c r="P63" i="6"/>
  <c r="P57" i="6"/>
  <c r="P69" i="6"/>
  <c r="Y47" i="6"/>
  <c r="N47" i="6"/>
  <c r="V47" i="6"/>
  <c r="U47" i="6"/>
  <c r="T55" i="6"/>
  <c r="V71" i="6"/>
  <c r="N71" i="6"/>
  <c r="U71" i="6"/>
  <c r="Z50" i="6"/>
  <c r="P74" i="6"/>
  <c r="Y66" i="6"/>
  <c r="R8" i="6"/>
  <c r="Z8" i="6"/>
  <c r="P18" i="6"/>
  <c r="AD58" i="6" s="1"/>
  <c r="AE58" i="6" s="1"/>
  <c r="U31" i="6"/>
  <c r="T14" i="6"/>
  <c r="P5" i="6"/>
  <c r="X21" i="6"/>
  <c r="U8" i="6"/>
  <c r="Q33" i="6"/>
  <c r="U70" i="6"/>
  <c r="T45" i="6"/>
  <c r="L69" i="6"/>
  <c r="Z72" i="6"/>
  <c r="Z22" i="6"/>
  <c r="U19" i="6"/>
  <c r="Q36" i="6"/>
  <c r="Q30" i="6"/>
  <c r="V26" i="6"/>
  <c r="P17" i="6"/>
  <c r="AD57" i="6" s="1"/>
  <c r="AE57" i="6" s="1"/>
  <c r="Z25" i="6"/>
  <c r="X33" i="6"/>
  <c r="P14" i="6"/>
  <c r="AD54" i="6" s="1"/>
  <c r="AE54" i="6" s="1"/>
  <c r="Y5" i="6"/>
  <c r="Y29" i="6"/>
  <c r="V62" i="6"/>
  <c r="N62" i="6"/>
  <c r="T62" i="6"/>
  <c r="M66" i="6"/>
  <c r="L49" i="6"/>
  <c r="N57" i="6"/>
  <c r="V57" i="6"/>
  <c r="U57" i="6"/>
  <c r="T65" i="6"/>
  <c r="Z60" i="6"/>
  <c r="X68" i="6"/>
  <c r="M52" i="6"/>
  <c r="M68" i="6"/>
  <c r="L67" i="6"/>
  <c r="Z46" i="6"/>
  <c r="P54" i="6"/>
  <c r="Y46" i="6"/>
  <c r="N53" i="6"/>
  <c r="V53" i="6"/>
  <c r="U53" i="6"/>
  <c r="Z16" i="6"/>
  <c r="P32" i="6"/>
  <c r="AD72" i="6" s="1"/>
  <c r="AE72" i="6" s="1"/>
  <c r="M21" i="6"/>
  <c r="Q6" i="6"/>
  <c r="V7" i="6"/>
  <c r="T7" i="6"/>
  <c r="Q18" i="6"/>
  <c r="T12" i="6"/>
  <c r="V36" i="6"/>
  <c r="U36" i="6"/>
  <c r="Z11" i="6"/>
  <c r="X19" i="6"/>
  <c r="M6" i="6"/>
  <c r="Q7" i="6"/>
  <c r="Y23" i="6"/>
  <c r="J78" i="6"/>
  <c r="R61" i="6" s="1"/>
  <c r="R45" i="6"/>
  <c r="Z45" i="6"/>
  <c r="X45" i="6"/>
  <c r="P62" i="6"/>
  <c r="Z26" i="6"/>
  <c r="U7" i="6"/>
  <c r="Q22" i="6"/>
  <c r="V22" i="6"/>
  <c r="T30" i="6"/>
  <c r="X13" i="6"/>
  <c r="Q25" i="6"/>
  <c r="Z48" i="6"/>
  <c r="X64" i="6"/>
  <c r="Y72" i="6"/>
  <c r="Z73" i="6"/>
  <c r="X73" i="6"/>
  <c r="AC64" i="6"/>
  <c r="AB64" i="6"/>
  <c r="Z58" i="6"/>
  <c r="Z34" i="6"/>
  <c r="Z9" i="6"/>
  <c r="R10" i="6"/>
  <c r="Z10" i="6"/>
  <c r="X20" i="6"/>
  <c r="Z28" i="6"/>
  <c r="R28" i="6"/>
  <c r="T24" i="6"/>
  <c r="V32" i="6"/>
  <c r="X23" i="6"/>
  <c r="AD46" i="6"/>
  <c r="AE46" i="6" s="1"/>
  <c r="Q19" i="6"/>
  <c r="L38" i="6"/>
  <c r="V46" i="6"/>
  <c r="N46" i="6"/>
  <c r="T46" i="6"/>
  <c r="Z69" i="6"/>
  <c r="R69" i="6"/>
  <c r="X69" i="6"/>
  <c r="M72" i="6"/>
  <c r="V63" i="6"/>
  <c r="N63" i="6"/>
  <c r="U63" i="6"/>
  <c r="Z74" i="6"/>
  <c r="Y58" i="6"/>
  <c r="AD48" i="6"/>
  <c r="AE48" i="6" s="1"/>
  <c r="Y28" i="6"/>
  <c r="U24" i="6"/>
  <c r="Q9" i="6"/>
  <c r="D85" i="6"/>
  <c r="T78" i="6"/>
  <c r="L75" i="6"/>
  <c r="L56" i="6"/>
  <c r="L60" i="6"/>
  <c r="L76" i="6"/>
  <c r="L54" i="6"/>
  <c r="L58" i="6"/>
  <c r="L72" i="6"/>
  <c r="L50" i="6"/>
  <c r="L66" i="6"/>
  <c r="L70" i="6"/>
  <c r="L48" i="6"/>
  <c r="L52" i="6"/>
  <c r="L68" i="6"/>
  <c r="L46" i="6"/>
  <c r="L78" i="6" s="1"/>
  <c r="L64" i="6"/>
  <c r="L62" i="6"/>
  <c r="L74" i="6"/>
  <c r="R56" i="6"/>
  <c r="Z56" i="6"/>
  <c r="P72" i="6"/>
  <c r="Z12" i="6"/>
  <c r="R12" i="6"/>
  <c r="P30" i="6"/>
  <c r="AD70" i="6" s="1"/>
  <c r="AE70" i="6" s="1"/>
  <c r="Y20" i="6"/>
  <c r="V18" i="6"/>
  <c r="X9" i="6"/>
  <c r="Z17" i="6"/>
  <c r="V13" i="6"/>
  <c r="T13" i="6"/>
  <c r="U20" i="6"/>
  <c r="Q5" i="6"/>
  <c r="Q21" i="6"/>
  <c r="N60" i="6"/>
  <c r="V60" i="6"/>
  <c r="T60" i="6"/>
  <c r="M58" i="6"/>
  <c r="N49" i="6"/>
  <c r="V49" i="6"/>
  <c r="U49" i="6"/>
  <c r="V73" i="6"/>
  <c r="N73" i="6"/>
  <c r="U73" i="6"/>
  <c r="Z52" i="6"/>
  <c r="R76" i="6"/>
  <c r="Z76" i="6"/>
  <c r="Y76" i="6"/>
  <c r="Y52" i="6"/>
  <c r="Y68" i="6"/>
  <c r="M60" i="6"/>
  <c r="Y67" i="6"/>
  <c r="L59" i="6"/>
  <c r="T67" i="6"/>
  <c r="P46" i="6"/>
  <c r="P70" i="6"/>
  <c r="Y70" i="6"/>
  <c r="U62" i="6"/>
  <c r="V5" i="6"/>
  <c r="F38" i="6"/>
  <c r="N10" i="6" s="1"/>
  <c r="T5" i="6"/>
  <c r="P24" i="6"/>
  <c r="AD64" i="6" s="1"/>
  <c r="AE64" i="6" s="1"/>
  <c r="X32" i="6"/>
  <c r="M36" i="6"/>
  <c r="Y6" i="6"/>
  <c r="Y34" i="6"/>
  <c r="V28" i="6"/>
  <c r="P27" i="6"/>
  <c r="AD67" i="6" s="1"/>
  <c r="AE67" i="6" s="1"/>
  <c r="Z35" i="6"/>
  <c r="R35" i="6"/>
  <c r="Y35" i="6"/>
  <c r="U14" i="6"/>
  <c r="Q15" i="6"/>
  <c r="Q31" i="6"/>
  <c r="V54" i="6"/>
  <c r="N54" i="6"/>
  <c r="T54" i="6"/>
  <c r="N51" i="6"/>
  <c r="V51" i="6"/>
  <c r="U51" i="6"/>
  <c r="X62" i="6"/>
  <c r="P26" i="6"/>
  <c r="AD66" i="6" s="1"/>
  <c r="AE66" i="6" s="1"/>
  <c r="M23" i="6"/>
  <c r="Q8" i="6"/>
  <c r="P29" i="6"/>
  <c r="AD69" i="6" s="1"/>
  <c r="AE69" i="6" s="1"/>
  <c r="Y25" i="6"/>
  <c r="D89" i="6"/>
  <c r="Q76" i="6"/>
  <c r="Y61" i="6"/>
  <c r="V61" i="6"/>
  <c r="N61" i="6"/>
  <c r="U61" i="6"/>
  <c r="P48" i="6"/>
  <c r="Y56" i="6"/>
  <c r="H97" i="4"/>
  <c r="H100" i="4"/>
  <c r="H98" i="4"/>
  <c r="H99" i="4"/>
  <c r="H101" i="4"/>
  <c r="H59" i="4"/>
  <c r="M59" i="4"/>
  <c r="K59" i="4"/>
  <c r="G59" i="4"/>
  <c r="L59" i="4"/>
  <c r="I59" i="4"/>
  <c r="H104" i="4" l="1"/>
  <c r="R52" i="6"/>
  <c r="R74" i="6"/>
  <c r="Q78" i="6"/>
  <c r="Y78" i="6"/>
  <c r="N55" i="6"/>
  <c r="R9" i="6"/>
  <c r="Y38" i="6"/>
  <c r="R19" i="6"/>
  <c r="R20" i="6"/>
  <c r="R17" i="6"/>
  <c r="R22" i="6"/>
  <c r="R24" i="6"/>
  <c r="R14" i="6"/>
  <c r="R30" i="6"/>
  <c r="R5" i="6"/>
  <c r="R6" i="6"/>
  <c r="R21" i="6"/>
  <c r="X38" i="6"/>
  <c r="R11" i="6"/>
  <c r="R16" i="6"/>
  <c r="R34" i="6"/>
  <c r="R26" i="6"/>
  <c r="R25" i="6"/>
  <c r="R7" i="6"/>
  <c r="R13" i="6"/>
  <c r="R33" i="6"/>
  <c r="N45" i="6"/>
  <c r="N30" i="6"/>
  <c r="N20" i="6"/>
  <c r="U38" i="6"/>
  <c r="N28" i="6"/>
  <c r="N22" i="6"/>
  <c r="N8" i="6"/>
  <c r="N25" i="6"/>
  <c r="N32" i="6"/>
  <c r="N23" i="6"/>
  <c r="N31" i="6"/>
  <c r="N14" i="6"/>
  <c r="N16" i="6"/>
  <c r="AC53" i="6"/>
  <c r="AB53" i="6"/>
  <c r="AC47" i="6"/>
  <c r="AB47" i="6"/>
  <c r="V38" i="6"/>
  <c r="F40" i="6"/>
  <c r="N17" i="6"/>
  <c r="N21" i="6"/>
  <c r="T38" i="6"/>
  <c r="N9" i="6"/>
  <c r="N29" i="6"/>
  <c r="N35" i="6"/>
  <c r="N27" i="6"/>
  <c r="N33" i="6"/>
  <c r="N11" i="6"/>
  <c r="AC58" i="6"/>
  <c r="AB58" i="6"/>
  <c r="D95" i="6"/>
  <c r="AC72" i="6"/>
  <c r="AB72" i="6"/>
  <c r="D91" i="6"/>
  <c r="Z78" i="6"/>
  <c r="R49" i="6"/>
  <c r="R59" i="6"/>
  <c r="R71" i="6"/>
  <c r="R57" i="6"/>
  <c r="R65" i="6"/>
  <c r="R55" i="6"/>
  <c r="R51" i="6"/>
  <c r="R63" i="6"/>
  <c r="N36" i="6"/>
  <c r="AC68" i="6"/>
  <c r="AB68" i="6"/>
  <c r="R60" i="6"/>
  <c r="AD45" i="6"/>
  <c r="AE45" i="6" s="1"/>
  <c r="P38" i="6"/>
  <c r="R50" i="6"/>
  <c r="P78" i="6"/>
  <c r="AC65" i="6"/>
  <c r="AB65" i="6"/>
  <c r="AB67" i="6"/>
  <c r="AC67" i="6"/>
  <c r="AB71" i="6"/>
  <c r="AC71" i="6"/>
  <c r="AC61" i="6"/>
  <c r="AB61" i="6"/>
  <c r="D94" i="6"/>
  <c r="N24" i="6"/>
  <c r="R64" i="6"/>
  <c r="R62" i="6"/>
  <c r="AC74" i="6"/>
  <c r="AB74" i="6"/>
  <c r="R67" i="6"/>
  <c r="R53" i="6"/>
  <c r="R70" i="6"/>
  <c r="R66" i="6"/>
  <c r="AC60" i="6"/>
  <c r="AB60" i="6"/>
  <c r="AB54" i="6"/>
  <c r="AC54" i="6"/>
  <c r="AC49" i="6"/>
  <c r="AB49" i="6"/>
  <c r="AC59" i="6"/>
  <c r="AB59" i="6"/>
  <c r="N5" i="6"/>
  <c r="Q38" i="6"/>
  <c r="N13" i="6"/>
  <c r="N18" i="6"/>
  <c r="R58" i="6"/>
  <c r="R73" i="6"/>
  <c r="R48" i="6"/>
  <c r="N7" i="6"/>
  <c r="R46" i="6"/>
  <c r="AB52" i="6"/>
  <c r="AC52" i="6"/>
  <c r="N26" i="6"/>
  <c r="R72" i="6"/>
  <c r="R75" i="6"/>
  <c r="AB63" i="6"/>
  <c r="AC63" i="6"/>
  <c r="AB73" i="6"/>
  <c r="AC73" i="6"/>
  <c r="AC55" i="6"/>
  <c r="AB55" i="6"/>
  <c r="M78" i="6"/>
  <c r="AC45" i="6"/>
  <c r="AB45" i="6"/>
  <c r="N6" i="6"/>
  <c r="R68" i="6"/>
  <c r="N19" i="6"/>
  <c r="AC76" i="6"/>
  <c r="AB76" i="6"/>
  <c r="N12" i="6"/>
  <c r="M38" i="6"/>
  <c r="V78" i="6"/>
  <c r="D86" i="6"/>
  <c r="N76" i="6"/>
  <c r="N64" i="6"/>
  <c r="N56" i="6"/>
  <c r="N52" i="6"/>
  <c r="N50" i="6"/>
  <c r="N75" i="6"/>
  <c r="N74" i="6"/>
  <c r="N66" i="6"/>
  <c r="N15" i="6"/>
  <c r="AC56" i="6"/>
  <c r="AB56" i="6"/>
  <c r="N70" i="6"/>
  <c r="R27" i="6"/>
  <c r="N58" i="6"/>
  <c r="N68" i="6"/>
  <c r="N69" i="6"/>
  <c r="AC66" i="6"/>
  <c r="AB66" i="6"/>
  <c r="AB69" i="6"/>
  <c r="AC69" i="6"/>
  <c r="AC57" i="6"/>
  <c r="AB57" i="6"/>
  <c r="AC51" i="6"/>
  <c r="AB51" i="6"/>
  <c r="AB75" i="6"/>
  <c r="AC75" i="6"/>
  <c r="R47" i="6"/>
  <c r="R54" i="6"/>
  <c r="AB50" i="6"/>
  <c r="AC50" i="6"/>
  <c r="N34" i="6"/>
  <c r="AF78" i="6"/>
  <c r="Z38" i="6"/>
  <c r="R18" i="6"/>
  <c r="R15" i="6"/>
  <c r="R32" i="6"/>
  <c r="N67" i="6"/>
  <c r="N65" i="6"/>
  <c r="R78" i="6" l="1"/>
  <c r="N78" i="6"/>
  <c r="R38" i="6"/>
  <c r="D96" i="6"/>
  <c r="E86" i="6" s="1"/>
  <c r="N38" i="6"/>
  <c r="E94" i="6" l="1"/>
  <c r="E91" i="6"/>
  <c r="E95" i="6"/>
  <c r="E89" i="6"/>
  <c r="E90" i="6"/>
  <c r="E84" i="6"/>
  <c r="E85" i="6"/>
</calcChain>
</file>

<file path=xl/sharedStrings.xml><?xml version="1.0" encoding="utf-8"?>
<sst xmlns="http://schemas.openxmlformats.org/spreadsheetml/2006/main" count="1568" uniqueCount="415">
  <si>
    <t>Export of Services</t>
  </si>
  <si>
    <t>Total</t>
  </si>
  <si>
    <t>Construcción</t>
  </si>
  <si>
    <t>Sector</t>
  </si>
  <si>
    <t>Description</t>
  </si>
  <si>
    <t>Mexico</t>
  </si>
  <si>
    <t>Otras industrias manufactureras</t>
  </si>
  <si>
    <t>VA in Non-Service Sectors</t>
  </si>
  <si>
    <t>VA in Service Sectors</t>
  </si>
  <si>
    <t>Agricultura</t>
  </si>
  <si>
    <t>Cría y explotación de animales</t>
  </si>
  <si>
    <t>Aprovechamiento forestal</t>
  </si>
  <si>
    <t>Pesca, caza y captura</t>
  </si>
  <si>
    <t>Servicios relacionados con las actividades agropecuarias y forestales</t>
  </si>
  <si>
    <t>Minería petrolera</t>
  </si>
  <si>
    <t>Minería no petrolera</t>
  </si>
  <si>
    <t>Generación, transmisión y distribución de energía eléctrica</t>
  </si>
  <si>
    <t>Industria alimentaria</t>
  </si>
  <si>
    <t>Industria de las bebidas y del tabaco</t>
  </si>
  <si>
    <t>Fabricación de insumos textiles y acabado de textiles; Fabricación de productos textiles, excepto prendas de vestir</t>
  </si>
  <si>
    <t>Fabricación de prendas de vestir; Curtido y acabado de cuero y piel, y fabricación de productos de cuero, piel y materiales sucedáneos</t>
  </si>
  <si>
    <t>Industria de la madera</t>
  </si>
  <si>
    <t>Industria del papel; Impresión e industrias conexas</t>
  </si>
  <si>
    <t>Fabricación de productos derivados del petróleo y del carbón; Industria química; Industria del plástico y del hule</t>
  </si>
  <si>
    <t>Fabricación de productos a base de minerales no metálicos</t>
  </si>
  <si>
    <t>Industrias metálicas básicas; Fabricación de productos metálicos</t>
  </si>
  <si>
    <t>Fabricación de maquinaria y equipo; Fabricación de equipo de computación, comunicación, medición y de otros equipos, componentes y accesorios electrónicos; Fabricación de accesorios, aparatos eléctricos y equipo de generación de energía eléctrica; Fabricación de equipo de transporte</t>
  </si>
  <si>
    <t>Fabricación de muebles, colchones y persianas</t>
  </si>
  <si>
    <t>Comercio al por mayor</t>
  </si>
  <si>
    <t>Comercio al por menor</t>
  </si>
  <si>
    <t>Información en medios masivos</t>
  </si>
  <si>
    <t>Servicios financieros y de seguros</t>
  </si>
  <si>
    <t>Servicios inmobiliarios y de alquiler de bienes muebles e intangibles</t>
  </si>
  <si>
    <t>Servicios profesionales, científicos y técnicos</t>
  </si>
  <si>
    <t>Corporativos</t>
  </si>
  <si>
    <t>Servicios de apoyo a los negocios y manejo de residuos y desechos, y servicios de remediación</t>
  </si>
  <si>
    <t>Servicios educativos</t>
  </si>
  <si>
    <t>Servicios de salud y de asistencia social</t>
  </si>
  <si>
    <t>Servicios de esparcimiento culturales y deportivos, y otros servicios recreativos</t>
  </si>
  <si>
    <t>Servicios de alojamiento temporal y de preparación de alimentos y bebidas</t>
  </si>
  <si>
    <t>Otros servicios excepto actividades gubernamentales</t>
  </si>
  <si>
    <t>Actividades legislativas, gubernamentales, de impartición de justicia y de organismos internacionales y extraterritoriales</t>
  </si>
  <si>
    <t>MEXICO</t>
  </si>
  <si>
    <t>Exports of Goods</t>
  </si>
  <si>
    <t>Code</t>
  </si>
  <si>
    <t>Classification</t>
  </si>
  <si>
    <t>Agriculture</t>
  </si>
  <si>
    <t>Mining</t>
  </si>
  <si>
    <t>Business services</t>
  </si>
  <si>
    <t>Distribution services</t>
  </si>
  <si>
    <t>Transport services</t>
  </si>
  <si>
    <t>Industry</t>
  </si>
  <si>
    <t>CHECK</t>
  </si>
  <si>
    <t>Ciudad de México</t>
  </si>
  <si>
    <r>
      <t xml:space="preserve">Transportes, </t>
    </r>
    <r>
      <rPr>
        <sz val="10"/>
        <color rgb="FFFF0000"/>
        <rFont val="Times New Roman"/>
        <family val="1"/>
      </rPr>
      <t>correos</t>
    </r>
    <r>
      <rPr>
        <sz val="10"/>
        <color theme="1"/>
        <rFont val="Times New Roman"/>
        <family val="1"/>
      </rPr>
      <t xml:space="preserve"> y almacenamiento</t>
    </r>
  </si>
  <si>
    <t>Suministro de agua y de gas por ductos al consumidor final</t>
  </si>
  <si>
    <t>Other services activities</t>
  </si>
  <si>
    <t>Construction services</t>
  </si>
  <si>
    <t>VA Exports</t>
  </si>
  <si>
    <t>FOREING EXPORTS</t>
  </si>
  <si>
    <t>va * L * E</t>
  </si>
  <si>
    <t>Non-services</t>
  </si>
  <si>
    <t>Services</t>
  </si>
  <si>
    <t>R1</t>
  </si>
  <si>
    <t>Aguascalientes</t>
  </si>
  <si>
    <t>R2</t>
  </si>
  <si>
    <t>Baja California</t>
  </si>
  <si>
    <t>R3</t>
  </si>
  <si>
    <t>Baja California Sur</t>
  </si>
  <si>
    <t>R4</t>
  </si>
  <si>
    <t>Campeche</t>
  </si>
  <si>
    <t>R5</t>
  </si>
  <si>
    <t>Coahuila de Zaragoza</t>
  </si>
  <si>
    <t>R6</t>
  </si>
  <si>
    <t>Colima</t>
  </si>
  <si>
    <t>R7</t>
  </si>
  <si>
    <t>Chiapas</t>
  </si>
  <si>
    <t>R8</t>
  </si>
  <si>
    <t>Chihuahua</t>
  </si>
  <si>
    <t>R9</t>
  </si>
  <si>
    <t>R10</t>
  </si>
  <si>
    <t>Durango</t>
  </si>
  <si>
    <t>R11</t>
  </si>
  <si>
    <t>Guanajuato</t>
  </si>
  <si>
    <t>R12</t>
  </si>
  <si>
    <t>Guerrero</t>
  </si>
  <si>
    <t>R13</t>
  </si>
  <si>
    <t>Hidalgo</t>
  </si>
  <si>
    <t>R14</t>
  </si>
  <si>
    <t>Jalisco</t>
  </si>
  <si>
    <t>R15</t>
  </si>
  <si>
    <t>R16</t>
  </si>
  <si>
    <t>Michoacan de Ocampo</t>
  </si>
  <si>
    <t>R17</t>
  </si>
  <si>
    <t>Morelos</t>
  </si>
  <si>
    <t>R18</t>
  </si>
  <si>
    <t>Nayarit</t>
  </si>
  <si>
    <t>R19</t>
  </si>
  <si>
    <t>Nuevo Leon</t>
  </si>
  <si>
    <t>R20</t>
  </si>
  <si>
    <t>Oaxaca</t>
  </si>
  <si>
    <t>R21</t>
  </si>
  <si>
    <t>Puebla</t>
  </si>
  <si>
    <t>R22</t>
  </si>
  <si>
    <t>Queretaro</t>
  </si>
  <si>
    <t>R23</t>
  </si>
  <si>
    <t>Quintana Roo</t>
  </si>
  <si>
    <t>R24</t>
  </si>
  <si>
    <t>San Luis Potosi</t>
  </si>
  <si>
    <t>R25</t>
  </si>
  <si>
    <t>Sinaloa</t>
  </si>
  <si>
    <t>R26</t>
  </si>
  <si>
    <t>Sonora</t>
  </si>
  <si>
    <t>R27</t>
  </si>
  <si>
    <t>Tabasco</t>
  </si>
  <si>
    <t>R28</t>
  </si>
  <si>
    <t>Tamaulipas</t>
  </si>
  <si>
    <t>R29</t>
  </si>
  <si>
    <t>Tlaxcala</t>
  </si>
  <si>
    <t>R30</t>
  </si>
  <si>
    <t>Veracruz de Ignacio de la Llave</t>
  </si>
  <si>
    <t>R31</t>
  </si>
  <si>
    <t>Yucatan</t>
  </si>
  <si>
    <t>R32</t>
  </si>
  <si>
    <t>Zacatecas</t>
  </si>
  <si>
    <t>Exports of goods</t>
  </si>
  <si>
    <t>VA in service sectors</t>
  </si>
  <si>
    <t>TOTAL</t>
  </si>
  <si>
    <t xml:space="preserve">   VA in service sectors</t>
  </si>
  <si>
    <t xml:space="preserve">   VA in non-service sectors</t>
  </si>
  <si>
    <t xml:space="preserve">   Total VA</t>
  </si>
  <si>
    <t>Exports of services</t>
  </si>
  <si>
    <t>Total exports</t>
  </si>
  <si>
    <t>Non-Service Sectors</t>
  </si>
  <si>
    <t>Service Sectors</t>
  </si>
  <si>
    <t>Gross Exports</t>
  </si>
  <si>
    <t>KIBS</t>
  </si>
  <si>
    <t>Table 1. Interregional Input-Output Table for Mexico, 2013 (in MXN millions)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</si>
  <si>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</si>
  <si>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</si>
  <si>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</si>
  <si>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</si>
  <si>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</si>
  <si>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</si>
  <si>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</si>
  <si>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</si>
  <si>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</si>
  <si>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</si>
  <si>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</si>
  <si>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</si>
  <si>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</si>
  <si>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</si>
  <si>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</si>
  <si>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</si>
  <si>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</si>
  <si>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</si>
  <si>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</si>
  <si>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</si>
  <si>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</si>
  <si>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</si>
  <si>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</si>
  <si>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</si>
  <si>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</si>
  <si>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</si>
  <si>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S27</t>
  </si>
  <si>
    <t>S28</t>
  </si>
  <si>
    <t>S29</t>
  </si>
  <si>
    <t>S30</t>
  </si>
  <si>
    <t>S31</t>
  </si>
  <si>
    <t>S32</t>
  </si>
  <si>
    <t>S33</t>
  </si>
  <si>
    <t>S34</t>
  </si>
  <si>
    <t>S35</t>
  </si>
  <si>
    <t>S36</t>
  </si>
  <si>
    <t>S37</t>
  </si>
  <si>
    <t>Sectors</t>
  </si>
  <si>
    <t>Regions</t>
  </si>
  <si>
    <t>VBP</t>
  </si>
  <si>
    <t>VA</t>
  </si>
  <si>
    <t>Foreing Exports</t>
  </si>
  <si>
    <t>Intermediare Consumption</t>
  </si>
  <si>
    <t>Final Demand</t>
  </si>
  <si>
    <t xml:space="preserve"> Suministro de agua y de gas por ductos al consumidor final</t>
  </si>
  <si>
    <t>Transportes, correos y almacenamiento</t>
  </si>
  <si>
    <t>México</t>
  </si>
  <si>
    <t>Macros</t>
  </si>
  <si>
    <t>National average utility</t>
  </si>
  <si>
    <t>agg_util</t>
  </si>
  <si>
    <t>Shifter in equation E_RM_Addup (change)</t>
  </si>
  <si>
    <t>delf_rm</t>
  </si>
  <si>
    <t>Shifter in equation E_RM_0 (change)</t>
  </si>
  <si>
    <t>delf_rm_0</t>
  </si>
  <si>
    <t>Dummy variable to switch on capital accumulation equation (change)</t>
  </si>
  <si>
    <t>delkfudge</t>
  </si>
  <si>
    <t>Fudge factor in equation E_popT (change)</t>
  </si>
  <si>
    <t>delpopfudget</t>
  </si>
  <si>
    <t>Shifter for regional migration from INEGI forecasts in T</t>
  </si>
  <si>
    <t>del_frmt0</t>
  </si>
  <si>
    <t>Ordinary change in foreign migration in Mexico (change)</t>
  </si>
  <si>
    <t>del_natfm</t>
  </si>
  <si>
    <t>Ordinary change in natural pop. (births-deaths) in Mexico (change)</t>
  </si>
  <si>
    <t>del_natg</t>
  </si>
  <si>
    <t>P-point change in economy-wide unemployment rate (change)</t>
  </si>
  <si>
    <t>del_natunr</t>
  </si>
  <si>
    <t>Lending interest rate</t>
  </si>
  <si>
    <t>interest</t>
  </si>
  <si>
    <t>Nominal total household consumption</t>
  </si>
  <si>
    <t>natc</t>
  </si>
  <si>
    <t>Aggregate payments to capital</t>
  </si>
  <si>
    <t>natcaprev</t>
  </si>
  <si>
    <t>Real household consumption</t>
  </si>
  <si>
    <t>natcr</t>
  </si>
  <si>
    <t>Ordinary change in balance of trade (change)</t>
  </si>
  <si>
    <t>natdelb</t>
  </si>
  <si>
    <t>National employment</t>
  </si>
  <si>
    <t>natemploy</t>
  </si>
  <si>
    <t>Foreign-currency value of exports</t>
  </si>
  <si>
    <t>natexport</t>
  </si>
  <si>
    <t>Export volume</t>
  </si>
  <si>
    <t>natexpvol</t>
  </si>
  <si>
    <t>Overall shift term for regional government demand</t>
  </si>
  <si>
    <t>natf5gen</t>
  </si>
  <si>
    <t>Overall shift term for federal government demand</t>
  </si>
  <si>
    <t>natf6gen</t>
  </si>
  <si>
    <t>Economy-wide shifter of export demand curves</t>
  </si>
  <si>
    <t>natfep</t>
  </si>
  <si>
    <t>Overall wage shifter</t>
  </si>
  <si>
    <t>natfwage</t>
  </si>
  <si>
    <t>Nominal GDP from expenditure side</t>
  </si>
  <si>
    <t>natgdpexp</t>
  </si>
  <si>
    <t>Nominal GDP from income side</t>
  </si>
  <si>
    <t>natgdpinc</t>
  </si>
  <si>
    <t>Real GDP from expenditure side</t>
  </si>
  <si>
    <t>natgdpreal</t>
  </si>
  <si>
    <t>Foreign currency value of imports</t>
  </si>
  <si>
    <t>natimp</t>
  </si>
  <si>
    <t>Import volume</t>
  </si>
  <si>
    <t>natimpvol</t>
  </si>
  <si>
    <t>Aggregate nominal investment</t>
  </si>
  <si>
    <t>natin</t>
  </si>
  <si>
    <t>Aggregate real investment expenditure</t>
  </si>
  <si>
    <t>natir</t>
  </si>
  <si>
    <t>Aggregate capital stock, rental weights</t>
  </si>
  <si>
    <t>natkt</t>
  </si>
  <si>
    <t>Aggregate employment, wage bill weights</t>
  </si>
  <si>
    <t>natl</t>
  </si>
  <si>
    <t>Aggregate payments to labor</t>
  </si>
  <si>
    <t>natlabrev</t>
  </si>
  <si>
    <t>National labor supply</t>
  </si>
  <si>
    <t>natlabsup</t>
  </si>
  <si>
    <t>Aggregate other cost ticket payments</t>
  </si>
  <si>
    <t>natoctrev</t>
  </si>
  <si>
    <t>Aggregate nominal value of regional government demand</t>
  </si>
  <si>
    <t>natothnom5</t>
  </si>
  <si>
    <t>Aggregate nominal value of federal government demand</t>
  </si>
  <si>
    <t>natothnom6</t>
  </si>
  <si>
    <t>Aggregate nominal value - inventories</t>
  </si>
  <si>
    <t>natothnom7</t>
  </si>
  <si>
    <t>Aggregate real regional government demand</t>
  </si>
  <si>
    <t>natothreal5</t>
  </si>
  <si>
    <t>Aggregate real federal government demand</t>
  </si>
  <si>
    <t>natothreal6</t>
  </si>
  <si>
    <t>Aggregate real inventories</t>
  </si>
  <si>
    <t>natothreal7</t>
  </si>
  <si>
    <t>Aggregate nominal capital rental</t>
  </si>
  <si>
    <t>natp1cap</t>
  </si>
  <si>
    <t>Exchange rate</t>
  </si>
  <si>
    <t>natphi</t>
  </si>
  <si>
    <t>Aggregate nominal wages to workers</t>
  </si>
  <si>
    <t>natpwage</t>
  </si>
  <si>
    <t>Aggregate nominal wages paid by producers</t>
  </si>
  <si>
    <t>natpwage_p</t>
  </si>
  <si>
    <t>National consumer real wage</t>
  </si>
  <si>
    <t>natrealwage</t>
  </si>
  <si>
    <t>natrwage_p</t>
  </si>
  <si>
    <t>National real wages for workers: deflated by CPI</t>
  </si>
  <si>
    <t>natrwage_w</t>
  </si>
  <si>
    <t>Average rate of return</t>
  </si>
  <si>
    <t>natr_tot</t>
  </si>
  <si>
    <t>Aggregate revenue from all indirect taxes</t>
  </si>
  <si>
    <t>nattaxind</t>
  </si>
  <si>
    <t>Aggregate revenue from indirect taxes on intermediate</t>
  </si>
  <si>
    <t>nattaxrev1</t>
  </si>
  <si>
    <t>Aggregate revenue from indirect taxes on investment</t>
  </si>
  <si>
    <t>nattaxrev2</t>
  </si>
  <si>
    <t>Aggregate revenue from indirect taxes on households</t>
  </si>
  <si>
    <t>nattaxrev3</t>
  </si>
  <si>
    <t>Aggregate revenue from indirect taxes on exports</t>
  </si>
  <si>
    <t>nattaxrev4</t>
  </si>
  <si>
    <t>nattaxrev5</t>
  </si>
  <si>
    <t>nattaxrev6</t>
  </si>
  <si>
    <t>Aggregate tariff revenue</t>
  </si>
  <si>
    <t>nattaxrevm</t>
  </si>
  <si>
    <t>Economy-wide terms of trade</t>
  </si>
  <si>
    <t>nattot</t>
  </si>
  <si>
    <t>Investment price index</t>
  </si>
  <si>
    <t>natxi2</t>
  </si>
  <si>
    <t>Consumer price index</t>
  </si>
  <si>
    <t>natxi3</t>
  </si>
  <si>
    <t>Exports price index</t>
  </si>
  <si>
    <t>natxi4</t>
  </si>
  <si>
    <t>Regional government demand price index</t>
  </si>
  <si>
    <t>natxi5</t>
  </si>
  <si>
    <t>Federal government demand price index</t>
  </si>
  <si>
    <t>natxi6</t>
  </si>
  <si>
    <t>Price index - inventories</t>
  </si>
  <si>
    <t>natxi7</t>
  </si>
  <si>
    <t>GDP price index, expenditure side</t>
  </si>
  <si>
    <t>natxigdp</t>
  </si>
  <si>
    <t>Imports price index</t>
  </si>
  <si>
    <t>natxim</t>
  </si>
  <si>
    <t>Duty-paid imports price index</t>
  </si>
  <si>
    <t>natximp0</t>
  </si>
  <si>
    <t>Relative prices of labor and capital</t>
  </si>
  <si>
    <t>natxiplpk</t>
  </si>
  <si>
    <t>Aggregate output, value-added weights</t>
  </si>
  <si>
    <t>natz_tot</t>
  </si>
  <si>
    <t>Price index - interregional trade: total</t>
  </si>
  <si>
    <t>pw</t>
  </si>
  <si>
    <t>CGE Model</t>
  </si>
  <si>
    <t>Subtotal</t>
  </si>
  <si>
    <t>yr</t>
  </si>
  <si>
    <t>1 R1</t>
  </si>
  <si>
    <t>2 R2</t>
  </si>
  <si>
    <t>3 R3</t>
  </si>
  <si>
    <t>4 R4</t>
  </si>
  <si>
    <t>5 R5</t>
  </si>
  <si>
    <t>6 R6</t>
  </si>
  <si>
    <t>7 R7</t>
  </si>
  <si>
    <t>8 R8</t>
  </si>
  <si>
    <t>9 R9</t>
  </si>
  <si>
    <t>10 R10</t>
  </si>
  <si>
    <t>11 R11</t>
  </si>
  <si>
    <t>12 R12</t>
  </si>
  <si>
    <t>13 R13</t>
  </si>
  <si>
    <t>14 R14</t>
  </si>
  <si>
    <t>15 R15</t>
  </si>
  <si>
    <t>16 R16</t>
  </si>
  <si>
    <t>17 R17</t>
  </si>
  <si>
    <t>18 R18</t>
  </si>
  <si>
    <t>19 R19</t>
  </si>
  <si>
    <t>20 R20</t>
  </si>
  <si>
    <t>21 R21</t>
  </si>
  <si>
    <t>22 R22</t>
  </si>
  <si>
    <t>23 R23</t>
  </si>
  <si>
    <t>24 R24</t>
  </si>
  <si>
    <t>25 R25</t>
  </si>
  <si>
    <t>26 R26</t>
  </si>
  <si>
    <t>27 R27</t>
  </si>
  <si>
    <t>28 R28</t>
  </si>
  <si>
    <t>29 R29</t>
  </si>
  <si>
    <t>30 R30</t>
  </si>
  <si>
    <t>31 R31</t>
  </si>
  <si>
    <t>32 R32</t>
  </si>
  <si>
    <t>! Shocks</t>
  </si>
  <si>
    <t xml:space="preserve"> Shock a1prim("S26",REGDEST) = uniform -1 ;</t>
  </si>
  <si>
    <t xml:space="preserve"> Shock a1prim("S27",REGDEST) = uniform -1 ;</t>
  </si>
  <si>
    <t xml:space="preserve"> Shock a1prim("S29",REGDEST) = uniform -1 ;</t>
  </si>
  <si>
    <t xml:space="preserve"> Shock a1prim("S30",REGDEST) = uniform -1 ;</t>
  </si>
  <si>
    <t>Results - LONG-RUN</t>
  </si>
  <si>
    <t>z</t>
  </si>
  <si>
    <t>1 S1</t>
  </si>
  <si>
    <t>2 S2</t>
  </si>
  <si>
    <t>3 S3</t>
  </si>
  <si>
    <t>4 S4</t>
  </si>
  <si>
    <t>5 S5</t>
  </si>
  <si>
    <t>6 S6</t>
  </si>
  <si>
    <t>7 S7</t>
  </si>
  <si>
    <t>8 S8</t>
  </si>
  <si>
    <t>9 S9</t>
  </si>
  <si>
    <t>10 S10</t>
  </si>
  <si>
    <t>11 S11</t>
  </si>
  <si>
    <t>12 S12</t>
  </si>
  <si>
    <t>13 S13</t>
  </si>
  <si>
    <t>14 S14</t>
  </si>
  <si>
    <t>15 S15</t>
  </si>
  <si>
    <t>16 S16</t>
  </si>
  <si>
    <t>17 S17</t>
  </si>
  <si>
    <t>18 S18</t>
  </si>
  <si>
    <t>19 S19</t>
  </si>
  <si>
    <t>20 S20</t>
  </si>
  <si>
    <t>21 S21</t>
  </si>
  <si>
    <t>22 S22</t>
  </si>
  <si>
    <t>23 S23</t>
  </si>
  <si>
    <t>24 S24</t>
  </si>
  <si>
    <t>25 S25</t>
  </si>
  <si>
    <t>26 S26</t>
  </si>
  <si>
    <t>27 S27</t>
  </si>
  <si>
    <t>28 S28</t>
  </si>
  <si>
    <t>29 S29</t>
  </si>
  <si>
    <t>30 S30</t>
  </si>
  <si>
    <t>31 S31</t>
  </si>
  <si>
    <t>32 S32</t>
  </si>
  <si>
    <t>33 S33</t>
  </si>
  <si>
    <t>34 S34</t>
  </si>
  <si>
    <t>35 S35</t>
  </si>
  <si>
    <t>36 S36</t>
  </si>
  <si>
    <t>37 S37</t>
  </si>
  <si>
    <t>Activity Level</t>
  </si>
  <si>
    <t>Gross Regional Product</t>
  </si>
  <si>
    <t>Volume of interregional trade flows</t>
  </si>
  <si>
    <t>xsflo</t>
  </si>
  <si>
    <t>natz</t>
  </si>
  <si>
    <t>automatic accuracy = yes;</t>
  </si>
  <si>
    <t>Method = Euler;</t>
  </si>
  <si>
    <t>Steps = 1 2 4;</t>
  </si>
  <si>
    <t>Long-Run</t>
  </si>
  <si>
    <t>National real wages for producers: deflated by GDP defla</t>
  </si>
  <si>
    <t>Aggregate revenue from indirect taxes on regional govern</t>
  </si>
  <si>
    <t>Aggregate revenue from indirect taxes on federal governm</t>
  </si>
  <si>
    <t>expvol</t>
  </si>
  <si>
    <t>BAS4</t>
  </si>
  <si>
    <t>Share</t>
  </si>
  <si>
    <t>MDATA: BAS4 (Commodity demand by foreigners)</t>
  </si>
  <si>
    <t>tfp_lr_subtotal_reg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</si>
</sst>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%"/>
    <numFmt numFmtId="165" formatCode="#,##0.0"/>
    <numFmt numFmtId="166" formatCode="#,##0.0000"/>
    <numFmt numFmtId="167" formatCode="0.000"/>
  </numFmts>
  <fonts count="11" x14ac:knownFonts="1">
    <font>
      <sz val="11"/>
      <color theme="1"/>
      <name val="Calibri"/>
      <family val="2"/>
      <scheme val="minor"/>
    </font>
    <font>
      <i/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1"/>
      <name val="Calibri"/>
      <family val="2"/>
      <scheme val="minor"/>
    </font>
    <font>
      <i/>
      <sz val="10"/>
      <color rgb="FFFF0000"/>
      <name val="Times New Roman"/>
      <family val="1"/>
    </font>
    <font>
      <sz val="10"/>
      <color rgb="FFFF0000"/>
      <name val="Times New Roman"/>
      <family val="1"/>
    </font>
    <font>
      <sz val="8"/>
      <name val="Calibri"/>
      <family val="2"/>
      <scheme val="minor"/>
    </font>
    <font>
      <sz val="12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121">
    <xf numFmtId="0" fontId="0" fillId="0" borderId="0" xfId="0"/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0" xfId="0" applyFont="1"/>
    <xf numFmtId="0" fontId="3" fillId="0" borderId="3" xfId="0" applyFont="1" applyBorder="1"/>
    <xf numFmtId="0" fontId="1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3" fontId="3" fillId="0" borderId="0" xfId="0" applyNumberFormat="1" applyFont="1"/>
    <xf numFmtId="3" fontId="3" fillId="3" borderId="0" xfId="0" applyNumberFormat="1" applyFont="1" applyFill="1"/>
    <xf numFmtId="0" fontId="2" fillId="0" borderId="2" xfId="0" applyFont="1" applyBorder="1"/>
    <xf numFmtId="3" fontId="2" fillId="0" borderId="2" xfId="0" applyNumberFormat="1" applyFont="1" applyBorder="1"/>
    <xf numFmtId="0" fontId="1" fillId="0" borderId="3" xfId="0" applyFont="1" applyBorder="1"/>
    <xf numFmtId="0" fontId="1" fillId="0" borderId="0" xfId="0" applyFont="1"/>
    <xf numFmtId="0" fontId="1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5" fillId="0" borderId="0" xfId="0" applyFont="1" applyAlignment="1">
      <alignment horizontal="right"/>
    </xf>
    <xf numFmtId="4" fontId="5" fillId="0" borderId="0" xfId="0" applyNumberFormat="1" applyFont="1"/>
    <xf numFmtId="3" fontId="3" fillId="0" borderId="1" xfId="0" applyNumberFormat="1" applyFont="1" applyBorder="1"/>
    <xf numFmtId="0" fontId="3" fillId="0" borderId="2" xfId="0" applyFont="1" applyBorder="1"/>
    <xf numFmtId="164" fontId="3" fillId="0" borderId="0" xfId="1" applyNumberFormat="1" applyFont="1"/>
    <xf numFmtId="0" fontId="3" fillId="0" borderId="3" xfId="0" applyFont="1" applyBorder="1" applyAlignment="1">
      <alignment horizontal="left" vertical="center" wrapText="1"/>
    </xf>
    <xf numFmtId="0" fontId="3" fillId="4" borderId="0" xfId="0" applyFont="1" applyFill="1"/>
    <xf numFmtId="164" fontId="3" fillId="0" borderId="1" xfId="1" applyNumberFormat="1" applyFont="1" applyBorder="1"/>
    <xf numFmtId="164" fontId="3" fillId="0" borderId="3" xfId="1" applyNumberFormat="1" applyFont="1" applyBorder="1"/>
    <xf numFmtId="164" fontId="3" fillId="0" borderId="0" xfId="1" applyNumberFormat="1" applyFont="1" applyBorder="1"/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3" fillId="0" borderId="0" xfId="0" applyNumberFormat="1" applyFont="1"/>
    <xf numFmtId="0" fontId="2" fillId="0" borderId="0" xfId="0" applyFont="1" applyAlignment="1">
      <alignment vertical="center"/>
    </xf>
    <xf numFmtId="165" fontId="2" fillId="0" borderId="0" xfId="0" applyNumberFormat="1" applyFont="1"/>
    <xf numFmtId="164" fontId="2" fillId="0" borderId="0" xfId="1" applyNumberFormat="1" applyFont="1"/>
    <xf numFmtId="165" fontId="5" fillId="0" borderId="0" xfId="0" applyNumberFormat="1" applyFont="1" applyAlignment="1">
      <alignment horizontal="center"/>
    </xf>
    <xf numFmtId="166" fontId="5" fillId="0" borderId="0" xfId="0" applyNumberFormat="1" applyFont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165" fontId="1" fillId="0" borderId="0" xfId="0" applyNumberFormat="1" applyFont="1" applyAlignment="1">
      <alignment wrapText="1"/>
    </xf>
    <xf numFmtId="165" fontId="1" fillId="0" borderId="0" xfId="0" applyNumberFormat="1" applyFont="1" applyAlignment="1">
      <alignment vertical="center" wrapText="1"/>
    </xf>
    <xf numFmtId="2" fontId="3" fillId="0" borderId="0" xfId="0" applyNumberFormat="1" applyFont="1" applyAlignment="1">
      <alignment vertical="center"/>
    </xf>
    <xf numFmtId="164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3" fontId="2" fillId="0" borderId="0" xfId="0" applyNumberFormat="1" applyFont="1" applyAlignment="1">
      <alignment vertical="center"/>
    </xf>
    <xf numFmtId="164" fontId="3" fillId="0" borderId="0" xfId="1" applyNumberFormat="1" applyFont="1" applyAlignment="1">
      <alignment vertical="center"/>
    </xf>
    <xf numFmtId="164" fontId="2" fillId="0" borderId="0" xfId="1" applyNumberFormat="1" applyFont="1" applyAlignment="1">
      <alignment vertical="center"/>
    </xf>
    <xf numFmtId="0" fontId="3" fillId="0" borderId="0" xfId="0" applyFont="1" applyFill="1" applyBorder="1"/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3" fontId="3" fillId="0" borderId="0" xfId="0" applyNumberFormat="1" applyFont="1" applyFill="1" applyBorder="1"/>
    <xf numFmtId="3" fontId="2" fillId="0" borderId="0" xfId="0" applyNumberFormat="1" applyFont="1" applyFill="1" applyBorder="1"/>
    <xf numFmtId="4" fontId="5" fillId="0" borderId="0" xfId="0" applyNumberFormat="1" applyFont="1" applyFill="1" applyBorder="1"/>
    <xf numFmtId="0" fontId="3" fillId="0" borderId="0" xfId="0" applyFont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 wrapText="1"/>
    </xf>
    <xf numFmtId="9" fontId="6" fillId="0" borderId="0" xfId="1" applyFont="1" applyFill="1" applyBorder="1"/>
    <xf numFmtId="0" fontId="3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/>
    </xf>
    <xf numFmtId="0" fontId="3" fillId="0" borderId="0" xfId="0" applyFont="1" applyBorder="1" applyAlignment="1">
      <alignment horizontal="center"/>
    </xf>
    <xf numFmtId="164" fontId="6" fillId="0" borderId="0" xfId="0" applyNumberFormat="1" applyFont="1"/>
    <xf numFmtId="164" fontId="3" fillId="0" borderId="0" xfId="1" applyNumberFormat="1" applyFont="1" applyFill="1" applyBorder="1"/>
    <xf numFmtId="0" fontId="3" fillId="0" borderId="2" xfId="0" applyFont="1" applyFill="1" applyBorder="1" applyAlignment="1">
      <alignment horizontal="center" wrapText="1"/>
    </xf>
    <xf numFmtId="164" fontId="3" fillId="0" borderId="1" xfId="1" applyNumberFormat="1" applyFont="1" applyFill="1" applyBorder="1"/>
    <xf numFmtId="0" fontId="3" fillId="0" borderId="0" xfId="0" applyFont="1" applyAlignment="1">
      <alignment horizontal="center" vertical="center" wrapText="1"/>
    </xf>
    <xf numFmtId="4" fontId="3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3" fontId="2" fillId="0" borderId="0" xfId="0" applyNumberFormat="1" applyFont="1"/>
    <xf numFmtId="0" fontId="3" fillId="0" borderId="1" xfId="0" applyFont="1" applyBorder="1"/>
    <xf numFmtId="0" fontId="3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5" fillId="0" borderId="0" xfId="0" applyFont="1"/>
    <xf numFmtId="0" fontId="3" fillId="0" borderId="1" xfId="0" applyFont="1" applyBorder="1" applyAlignment="1">
      <alignment horizontal="center"/>
    </xf>
    <xf numFmtId="164" fontId="2" fillId="0" borderId="2" xfId="1" applyNumberFormat="1" applyFont="1" applyBorder="1"/>
    <xf numFmtId="0" fontId="3" fillId="6" borderId="0" xfId="0" applyFont="1" applyFill="1" applyAlignment="1">
      <alignment vertical="center"/>
    </xf>
    <xf numFmtId="0" fontId="3" fillId="0" borderId="0" xfId="0" quotePrefix="1" applyFont="1" applyAlignment="1">
      <alignment vertical="center"/>
    </xf>
    <xf numFmtId="0" fontId="8" fillId="0" borderId="0" xfId="0" applyFo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3" fillId="6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3" fillId="6" borderId="1" xfId="0" applyFont="1" applyFill="1" applyBorder="1" applyAlignment="1">
      <alignment vertical="center"/>
    </xf>
    <xf numFmtId="0" fontId="3" fillId="4" borderId="0" xfId="0" applyFont="1" applyFill="1" applyAlignment="1">
      <alignment vertical="center"/>
    </xf>
    <xf numFmtId="0" fontId="3" fillId="7" borderId="0" xfId="0" applyFont="1" applyFill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2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3" fontId="2" fillId="0" borderId="2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167" fontId="3" fillId="0" borderId="0" xfId="0" applyNumberFormat="1" applyFont="1" applyAlignment="1">
      <alignment vertical="center"/>
    </xf>
    <xf numFmtId="167" fontId="3" fillId="0" borderId="1" xfId="0" applyNumberFormat="1" applyFont="1" applyBorder="1" applyAlignment="1">
      <alignment vertical="center"/>
    </xf>
    <xf numFmtId="0" fontId="2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167" fontId="3" fillId="0" borderId="0" xfId="0" applyNumberFormat="1" applyFont="1" applyFill="1" applyAlignment="1">
      <alignment vertical="center"/>
    </xf>
    <xf numFmtId="167" fontId="3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4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 textRotation="90"/>
    </xf>
    <xf numFmtId="0" fontId="1" fillId="2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165" fontId="1" fillId="0" borderId="0" xfId="0" applyNumberFormat="1" applyFont="1" applyAlignment="1">
      <alignment horizont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textRotation="90"/>
    </xf>
    <xf numFmtId="0" fontId="3" fillId="6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</cellXfs>
  <cellStyles count="2">
    <cellStyle name="Normal" xfId="0" builtinId="0"/>
    <cellStyle name="Porcentagem" xfId="1" builtin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3" Type="http://schemas.microsoft.com/office/2011/relationships/chartStyle" Target="style1.xml"/><Relationship Id="rId2" Type="http://schemas.microsoft.com/office/2011/relationships/chartColorStyle" Target="colors1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3" Type="http://schemas.microsoft.com/office/2011/relationships/chartStyle" Target="style2.xml"/><Relationship Id="rId2" Type="http://schemas.microsoft.com/office/2011/relationships/chartColorStyle" Target="colors2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381333333333334"/>
          <c:y val="4.7037037037037039E-3"/>
          <c:w val="0.73455037037037041"/>
          <c:h val="0.73455037037037041"/>
        </c:manualLayout>
      </c:layout>
      <c:doughnutChart>
        <c:varyColors val="1"/>
        <c:ser>
          <c:idx val="0"/>
          <c:order val="0"/>
          <c:explosion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921E-465B-8943-3A6C2DF68E3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921E-465B-8943-3A6C2DF68E3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4-921E-465B-8943-3A6C2DF68E3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6-921E-465B-8943-3A6C2DF68E3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8-921E-465B-8943-3A6C2DF68E3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A-921E-465B-8943-3A6C2DF68E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EXP_Sectors!$C$97:$C$102</c:f>
              <c:strCache>
                <c:ptCount val="6"/>
                <c:pt idx="0">
                  <c:v>Business services</c:v>
                </c:pt>
                <c:pt idx="1">
                  <c:v>Construction services</c:v>
                </c:pt>
                <c:pt idx="2">
                  <c:v>Distribution services</c:v>
                </c:pt>
                <c:pt idx="3">
                  <c:v>Transport services</c:v>
                </c:pt>
                <c:pt idx="4">
                  <c:v>KIBS</c:v>
                </c:pt>
                <c:pt idx="5">
                  <c:v>Other services activities</c:v>
                </c:pt>
              </c:strCache>
            </c:strRef>
          </c:cat>
          <c:val>
            <c:numRef>
              <c:f>EXP_Sectors!$H$97:$H$102</c:f>
              <c:numCache>
                <c:formatCode>#.#00%</c:formatCode>
                <c:ptCount val="6"/>
                <c:pt idx="0">
                  <c:v>0.19801669260355176</c:v>
                </c:pt>
                <c:pt idx="1">
                  <c:v>6.9689003228131513E-3</c:v>
                </c:pt>
                <c:pt idx="2">
                  <c:v>0.53307914210860741</c:v>
                </c:pt>
                <c:pt idx="3">
                  <c:v>0.10901597471882214</c:v>
                </c:pt>
                <c:pt idx="4">
                  <c:v>0.12962351171199299</c:v>
                </c:pt>
                <c:pt idx="5">
                  <c:v>2.329577853421258E-2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98-4442-8E10-C97B92042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5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586819752577042"/>
          <c:w val="0.9931418230490795"/>
          <c:h val="0.237876653245566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381333333333334"/>
          <c:y val="4.7037037037037039E-3"/>
          <c:w val="0.73455037037037041"/>
          <c:h val="0.73455037037037041"/>
        </c:manualLayout>
      </c:layout>
      <c:doughnutChart>
        <c:varyColors val="1"/>
        <c:ser>
          <c:idx val="0"/>
          <c:order val="0"/>
          <c:explosion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921E-465B-8943-3A6C2DF68E3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921E-465B-8943-3A6C2DF68E3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4-921E-465B-8943-3A6C2DF68E3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6-921E-465B-8943-3A6C2DF68E3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8-921E-465B-8943-3A6C2DF68E3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A-921E-465B-8943-3A6C2DF68E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EXP_Sectors!$C$97:$C$102</c:f>
              <c:strCache>
                <c:ptCount val="6"/>
                <c:pt idx="0">
                  <c:v>Business services</c:v>
                </c:pt>
                <c:pt idx="1">
                  <c:v>Construction services</c:v>
                </c:pt>
                <c:pt idx="2">
                  <c:v>Distribution services</c:v>
                </c:pt>
                <c:pt idx="3">
                  <c:v>Transport services</c:v>
                </c:pt>
                <c:pt idx="4">
                  <c:v>KIBS</c:v>
                </c:pt>
                <c:pt idx="5">
                  <c:v>Other services activities</c:v>
                </c:pt>
              </c:strCache>
            </c:strRef>
          </c:cat>
          <c:val>
            <c:numRef>
              <c:f>EXP_Sectors!$E$97:$E$102</c:f>
              <c:numCache>
                <c:formatCode>#.#00%</c:formatCode>
                <c:ptCount val="6"/>
                <c:pt idx="0">
                  <c:v>8.1497384790323243E-3</c:v>
                </c:pt>
                <c:pt idx="1">
                  <c:v>4.7215843506416495E-4</c:v>
                </c:pt>
                <c:pt idx="2">
                  <c:v>0.72043017561021372</c:v>
                </c:pt>
                <c:pt idx="3">
                  <c:v>0.20181729427941017</c:v>
                </c:pt>
                <c:pt idx="4">
                  <c:v>6.8289978540976348E-2</c:v>
                </c:pt>
                <c:pt idx="5">
                  <c:v>8.4065465530323911E-4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98-4442-8E10-C97B92042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5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586819752577042"/>
          <c:w val="0.9931418230490795"/>
          <c:h val="0.237876653245566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189260717410322"/>
          <c:y val="6.944442545810765E-3"/>
          <c:w val="0.63353805774278216"/>
          <c:h val="0.7995021873627002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EXP_Sectors!$E$63</c:f>
              <c:strCache>
                <c:ptCount val="1"/>
                <c:pt idx="0">
                  <c:v>VA Exports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EXP_Sectors!$C$64:$C$72</c:f>
              <c:strCache>
                <c:ptCount val="9"/>
                <c:pt idx="0">
                  <c:v>Agriculture</c:v>
                </c:pt>
                <c:pt idx="1">
                  <c:v>Mining</c:v>
                </c:pt>
                <c:pt idx="2">
                  <c:v>Industry</c:v>
                </c:pt>
                <c:pt idx="3">
                  <c:v>Business services</c:v>
                </c:pt>
                <c:pt idx="4">
                  <c:v>Construction services</c:v>
                </c:pt>
                <c:pt idx="5">
                  <c:v>Distribution services</c:v>
                </c:pt>
                <c:pt idx="6">
                  <c:v>Transport services</c:v>
                </c:pt>
                <c:pt idx="7">
                  <c:v>KIBS</c:v>
                </c:pt>
                <c:pt idx="8">
                  <c:v>Other services activities</c:v>
                </c:pt>
              </c:strCache>
            </c:strRef>
          </c:cat>
          <c:val>
            <c:numRef>
              <c:f>EXP_Sectors!$E$64:$E$72</c:f>
              <c:numCache>
                <c:formatCode>#.#00%</c:formatCode>
                <c:ptCount val="9"/>
                <c:pt idx="0">
                  <c:v>3.4461534557573927E-2</c:v>
                </c:pt>
                <c:pt idx="1">
                  <c:v>0.20600170717246402</c:v>
                </c:pt>
                <c:pt idx="2">
                  <c:v>0.35734238904934307</c:v>
                </c:pt>
                <c:pt idx="3">
                  <c:v>7.9641198776838715E-2</c:v>
                </c:pt>
                <c:pt idx="4">
                  <c:v>2.8028524694952038E-3</c:v>
                </c:pt>
                <c:pt idx="5">
                  <c:v>0.21440142930504011</c:v>
                </c:pt>
                <c:pt idx="6">
                  <c:v>4.3845611187007624E-2</c:v>
                </c:pt>
                <c:pt idx="7">
                  <c:v>5.2133846529166535E-2</c:v>
                </c:pt>
                <c:pt idx="8">
                  <c:v>9.3694309530708651E-3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41-4696-8C9E-32E65B2BA25A}"/>
            </c:ext>
          </c:extLst>
        </c:ser>
        <c:ser>
          <c:idx val="0"/>
          <c:order val="1"/>
          <c:tx>
            <c:strRef>
              <c:f>EXP_Sectors!$D$63</c:f>
              <c:strCache>
                <c:ptCount val="1"/>
                <c:pt idx="0">
                  <c:v>Gross Exports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0"/>
                  <c:y val="-1.04166638187161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41-4696-8C9E-32E65B2BA2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EXP_Sectors!$C$64:$C$72</c:f>
              <c:strCache>
                <c:ptCount val="9"/>
                <c:pt idx="0">
                  <c:v>Agriculture</c:v>
                </c:pt>
                <c:pt idx="1">
                  <c:v>Mining</c:v>
                </c:pt>
                <c:pt idx="2">
                  <c:v>Industry</c:v>
                </c:pt>
                <c:pt idx="3">
                  <c:v>Business services</c:v>
                </c:pt>
                <c:pt idx="4">
                  <c:v>Construction services</c:v>
                </c:pt>
                <c:pt idx="5">
                  <c:v>Distribution services</c:v>
                </c:pt>
                <c:pt idx="6">
                  <c:v>Transport services</c:v>
                </c:pt>
                <c:pt idx="7">
                  <c:v>KIBS</c:v>
                </c:pt>
                <c:pt idx="8">
                  <c:v>Other services activities</c:v>
                </c:pt>
              </c:strCache>
            </c:strRef>
          </c:cat>
          <c:val>
            <c:numRef>
              <c:f>EXP_Sectors!$D$64:$D$72</c:f>
              <c:numCache>
                <c:formatCode>#.#00%</c:formatCode>
                <c:ptCount val="9"/>
                <c:pt idx="0">
                  <c:v>2.1975530899610296E-2</c:v>
                </c:pt>
                <c:pt idx="1">
                  <c:v>0.11870468161965049</c:v>
                </c:pt>
                <c:pt idx="2">
                  <c:v>0.72879238095043775</c:v>
                </c:pt>
                <c:pt idx="3">
                  <c:v>1.0637642275682906E-3</c:v>
                </c:pt>
                <c:pt idx="4">
                  <c:v>6.1629616000331069E-5</c:v>
                </c:pt>
                <c:pt idx="5">
                  <c:v>9.4035882408570637E-2</c:v>
                </c:pt>
                <c:pt idx="6">
                  <c:v>2.6342688015253996E-2</c:v>
                </c:pt>
                <c:pt idx="7">
                  <c:v>8.9137137909635639E-3</c:v>
                </c:pt>
                <c:pt idx="8">
                  <c:v>1.097284719443561E-4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41-4696-8C9E-32E65B2BA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61794048"/>
        <c:axId val="198434816"/>
      </c:barChart>
      <c:catAx>
        <c:axId val="161794048"/>
        <c:scaling>
          <c:orientation val="minMax"/>
        </c:scaling>
        <c:delete val="0"/>
        <c:axPos val="l"/>
        <c:numFmt formatCode="G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8434816"/>
        <c:crosses val="autoZero"/>
        <c:auto val="1"/>
        <c:lblAlgn val="ctr"/>
        <c:lblOffset val="100"/>
        <c:noMultiLvlLbl val="0"/>
      </c:catAx>
      <c:valAx>
        <c:axId val="1984348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Share (%)</a:t>
                </a:r>
              </a:p>
            </c:rich>
          </c:tx>
          <c:layout>
            <c:manualLayout>
              <c:xMode val="edge"/>
              <c:yMode val="edge"/>
              <c:x val="0.58342541557305339"/>
              <c:y val="0.8760704078985105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in"/>
        <c:minorTickMark val="none"/>
        <c:tickLblPos val="nextTo"/>
        <c:spPr>
          <a:solidFill>
            <a:schemeClr val="bg1"/>
          </a:solidFill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794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0530096237970259"/>
          <c:y val="0.92710331170622484"/>
          <c:w val="0.42633858267716535"/>
          <c:h val="6.49018127177314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6447944006998"/>
          <c:y val="4.2708677901973649E-2"/>
          <c:w val="0.81462729658792665"/>
          <c:h val="0.85554745065573257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AD570A02-179D-4C24-942C-6A21E259F99C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101C-429A-85D8-2131583DF73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D1640A4-1917-4390-873C-09669702C881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101C-429A-85D8-2131583DF73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F813048-1182-44FF-A550-16534829439C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101C-429A-85D8-2131583DF73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E6DC4AE-0FC1-4FA7-8FAA-A9ABD260E395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101C-429A-85D8-2131583DF73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C5305DA-7C87-4848-9CFC-34BC2B6C871C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101C-429A-85D8-2131583DF73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57346A4-E076-4EC3-8EC9-C52CC95B708C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101C-429A-85D8-2131583DF73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86F128E-8AAF-4B89-85D8-D51198211A08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101C-429A-85D8-2131583DF73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3688E22-21AA-4B86-A641-39DF6CF5E94E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101C-429A-85D8-2131583DF73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C9F8A11-B9E6-46B5-8FAB-1DB1AD48917D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101C-429A-85D8-2131583DF73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8D5D05D-EA59-4CD8-9DCD-16CCC1F19C89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101C-429A-85D8-2131583DF73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21259D5-B26B-4F28-B311-C65B74DA6B01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101C-429A-85D8-2131583DF73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22C039D-3A15-4614-AE6F-AD7A9FA60E05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101C-429A-85D8-2131583DF73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CE6FAC35-1787-4B51-ABE8-2FF93083AF50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101C-429A-85D8-2131583DF73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AA855FB5-2447-4F26-95C6-FAF47609DF20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101C-429A-85D8-2131583DF73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3521F2C3-219D-4BBE-9468-A0D0F860153B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101C-429A-85D8-2131583DF73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550A9577-55B5-424F-9214-E7659B5A855F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101C-429A-85D8-2131583DF73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7861A6CB-7471-475A-8F88-226E9D239EE8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101C-429A-85D8-2131583DF73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98FEEBEB-079F-4BB1-9E91-4688316540FC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101C-429A-85D8-2131583DF73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11D37D83-B2FB-42B7-A524-331A561DE30E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101C-429A-85D8-2131583DF73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8F633977-211F-41CC-A9FA-EE75A39DAD39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101C-429A-85D8-2131583DF73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B562A8E7-901A-499C-BDF8-59E07342FCB5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101C-429A-85D8-2131583DF73C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17942880-6D9D-4CD5-A8AC-ABDAB602601C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101C-429A-85D8-2131583DF73C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41F52C05-D97B-4732-B5A7-3B1533BF1708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101C-429A-85D8-2131583DF73C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2E64FCD7-E51C-4197-A9B7-A23107831E5B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101C-429A-85D8-2131583DF73C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D9B831E9-3C39-44EF-B3DF-64EB12825F26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101C-429A-85D8-2131583DF73C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719DBE18-1134-445E-ADF5-84F55C9D8F85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101C-429A-85D8-2131583DF73C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836213DB-757A-484D-A762-1F4429BC2284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101C-429A-85D8-2131583DF73C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EFF61A5C-1C48-4700-A773-9E673E529568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101C-429A-85D8-2131583DF73C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6C07A9BC-0838-44CA-B848-00ABAA79C7AB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101C-429A-85D8-2131583DF73C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15599E21-7252-4B29-A2CA-906BE4D6F378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101C-429A-85D8-2131583DF73C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8A19EF79-9B61-4E52-BE11-89FA55000D2F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101C-429A-85D8-2131583DF73C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282A2177-22AA-474C-8CF5-38F429F88493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101C-429A-85D8-2131583DF7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trendline>
            <c:spPr>
              <a:ln w="15875" cap="rnd">
                <a:solidFill>
                  <a:srgbClr val="C00000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yr!$K$6:$K$37</c:f>
              <c:numCache>
                <c:formatCode>Geral</c:formatCode>
                <c:ptCount val="32"/>
                <c:pt idx="0">
                  <c:v>2.1925575882124616E-2</c:v>
                </c:pt>
                <c:pt idx="1">
                  <c:v>6.0299324875791815E-2</c:v>
                </c:pt>
                <c:pt idx="2">
                  <c:v>1.5844884277713225E-3</c:v>
                </c:pt>
                <c:pt idx="3">
                  <c:v>7.0674901173742505E-2</c:v>
                </c:pt>
                <c:pt idx="4">
                  <c:v>0.10667089726029509</c:v>
                </c:pt>
                <c:pt idx="5">
                  <c:v>1.7539554255120652E-3</c:v>
                </c:pt>
                <c:pt idx="6">
                  <c:v>6.8155892915779791E-3</c:v>
                </c:pt>
                <c:pt idx="7">
                  <c:v>7.6943988034406455E-2</c:v>
                </c:pt>
                <c:pt idx="8">
                  <c:v>3.4484347553695234E-2</c:v>
                </c:pt>
                <c:pt idx="9">
                  <c:v>6.663052943577494E-3</c:v>
                </c:pt>
                <c:pt idx="10">
                  <c:v>4.3918526103921364E-2</c:v>
                </c:pt>
                <c:pt idx="11">
                  <c:v>3.7702697079802926E-3</c:v>
                </c:pt>
                <c:pt idx="12">
                  <c:v>7.1987902567530486E-3</c:v>
                </c:pt>
                <c:pt idx="13">
                  <c:v>7.1352965670822915E-2</c:v>
                </c:pt>
                <c:pt idx="14">
                  <c:v>6.7716032279895547E-2</c:v>
                </c:pt>
                <c:pt idx="15">
                  <c:v>1.0993694630705477E-2</c:v>
                </c:pt>
                <c:pt idx="16">
                  <c:v>1.4426581032783275E-2</c:v>
                </c:pt>
                <c:pt idx="17">
                  <c:v>1.5151581809363858E-3</c:v>
                </c:pt>
                <c:pt idx="18">
                  <c:v>9.1651039237970702E-2</c:v>
                </c:pt>
                <c:pt idx="19">
                  <c:v>5.5244940580133376E-3</c:v>
                </c:pt>
                <c:pt idx="20">
                  <c:v>3.8885926932109578E-2</c:v>
                </c:pt>
                <c:pt idx="21">
                  <c:v>2.7888252747392053E-2</c:v>
                </c:pt>
                <c:pt idx="22">
                  <c:v>2.129909057926965E-3</c:v>
                </c:pt>
                <c:pt idx="23">
                  <c:v>2.6469856131542947E-2</c:v>
                </c:pt>
                <c:pt idx="24">
                  <c:v>7.0025687273570138E-3</c:v>
                </c:pt>
                <c:pt idx="25">
                  <c:v>5.7287254493426816E-2</c:v>
                </c:pt>
                <c:pt idx="26">
                  <c:v>3.5971664723500871E-2</c:v>
                </c:pt>
                <c:pt idx="27">
                  <c:v>5.2824686613889955E-2</c:v>
                </c:pt>
                <c:pt idx="28">
                  <c:v>4.4035861411975998E-3</c:v>
                </c:pt>
                <c:pt idx="29">
                  <c:v>3.0035780836737792E-2</c:v>
                </c:pt>
                <c:pt idx="30">
                  <c:v>4.1203414911869535E-3</c:v>
                </c:pt>
                <c:pt idx="31">
                  <c:v>7.0965004822995505E-3</c:v>
                </c:pt>
              </c:numCache>
            </c:numRef>
          </c:xVal>
          <c:yVal>
            <c:numRef>
              <c:f>yr!$C$6:$C$37</c:f>
              <c:numCache>
                <c:formatCode>Geral</c:formatCode>
                <c:ptCount val="32"/>
                <c:pt idx="0">
                  <c:v>0.10924200000000001</c:v>
                </c:pt>
                <c:pt idx="1">
                  <c:v>0.112493</c:v>
                </c:pt>
                <c:pt idx="2">
                  <c:v>5.2615000000000002E-2</c:v>
                </c:pt>
                <c:pt idx="3">
                  <c:v>0.15736700000000001</c:v>
                </c:pt>
                <c:pt idx="4">
                  <c:v>0.191057</c:v>
                </c:pt>
                <c:pt idx="5">
                  <c:v>2.4629000000000002E-2</c:v>
                </c:pt>
                <c:pt idx="6">
                  <c:v>5.9114E-2</c:v>
                </c:pt>
                <c:pt idx="7">
                  <c:v>0.14604200000000001</c:v>
                </c:pt>
                <c:pt idx="8">
                  <c:v>-0.15021300000000001</c:v>
                </c:pt>
                <c:pt idx="9">
                  <c:v>0.10151300000000001</c:v>
                </c:pt>
                <c:pt idx="10">
                  <c:v>0.13040599999999999</c:v>
                </c:pt>
                <c:pt idx="11">
                  <c:v>-1.8567E-2</c:v>
                </c:pt>
                <c:pt idx="12">
                  <c:v>6.2498999999999999E-2</c:v>
                </c:pt>
                <c:pt idx="13">
                  <c:v>8.0479999999999996E-2</c:v>
                </c:pt>
                <c:pt idx="14">
                  <c:v>3.0315000000000002E-2</c:v>
                </c:pt>
                <c:pt idx="15">
                  <c:v>9.0134000000000006E-2</c:v>
                </c:pt>
                <c:pt idx="16">
                  <c:v>3.2027E-2</c:v>
                </c:pt>
                <c:pt idx="17">
                  <c:v>1.8716E-2</c:v>
                </c:pt>
                <c:pt idx="18">
                  <c:v>9.1503000000000001E-2</c:v>
                </c:pt>
                <c:pt idx="19">
                  <c:v>4.1603000000000001E-2</c:v>
                </c:pt>
                <c:pt idx="20">
                  <c:v>8.1284999999999996E-2</c:v>
                </c:pt>
                <c:pt idx="21">
                  <c:v>7.4903999999999998E-2</c:v>
                </c:pt>
                <c:pt idx="22">
                  <c:v>3.7716E-2</c:v>
                </c:pt>
                <c:pt idx="23">
                  <c:v>0.13902200000000001</c:v>
                </c:pt>
                <c:pt idx="24">
                  <c:v>4.9399999999999999E-2</c:v>
                </c:pt>
                <c:pt idx="25">
                  <c:v>0.198519</c:v>
                </c:pt>
                <c:pt idx="26">
                  <c:v>0.148481</c:v>
                </c:pt>
                <c:pt idx="27">
                  <c:v>0.13791400000000001</c:v>
                </c:pt>
                <c:pt idx="28">
                  <c:v>8.4225999999999995E-2</c:v>
                </c:pt>
                <c:pt idx="29">
                  <c:v>8.8259000000000004E-2</c:v>
                </c:pt>
                <c:pt idx="30">
                  <c:v>5.5027E-2</c:v>
                </c:pt>
                <c:pt idx="31">
                  <c:v>0.12848300000000001</c:v>
                </c:pt>
              </c:numCache>
            </c:numRef>
          </c:yVal>
          <c:smooth val="0"/>
          <c:extLst xmlns:c16r2="http://schemas.microsoft.com/office/drawing/2015/06/chart">
            <c:ext xmlns:c15="http://schemas.microsoft.com/office/drawing/2012/chart" uri="{02D57815-91ED-43cb-92C2-25804820EDAC}">
              <c15:datalabelsRange>
                <c15:f>yr!$A$6:$A$37</c15:f>
                <c15:dlblRangeCache>
                  <c:ptCount val="32"/>
                  <c:pt idx="0">
                    <c:v>R1</c:v>
                  </c:pt>
                  <c:pt idx="1">
                    <c:v>R2</c:v>
                  </c:pt>
                  <c:pt idx="2">
                    <c:v>R3</c:v>
                  </c:pt>
                  <c:pt idx="3">
                    <c:v>R4</c:v>
                  </c:pt>
                  <c:pt idx="4">
                    <c:v>R5</c:v>
                  </c:pt>
                  <c:pt idx="5">
                    <c:v>R6</c:v>
                  </c:pt>
                  <c:pt idx="6">
                    <c:v>R7</c:v>
                  </c:pt>
                  <c:pt idx="7">
                    <c:v>R8</c:v>
                  </c:pt>
                  <c:pt idx="8">
                    <c:v>R9</c:v>
                  </c:pt>
                  <c:pt idx="9">
                    <c:v>R10</c:v>
                  </c:pt>
                  <c:pt idx="10">
                    <c:v>R11</c:v>
                  </c:pt>
                  <c:pt idx="11">
                    <c:v>R12</c:v>
                  </c:pt>
                  <c:pt idx="12">
                    <c:v>R13</c:v>
                  </c:pt>
                  <c:pt idx="13">
                    <c:v>R14</c:v>
                  </c:pt>
                  <c:pt idx="14">
                    <c:v>R15</c:v>
                  </c:pt>
                  <c:pt idx="15">
                    <c:v>R16</c:v>
                  </c:pt>
                  <c:pt idx="16">
                    <c:v>R17</c:v>
                  </c:pt>
                  <c:pt idx="17">
                    <c:v>R18</c:v>
                  </c:pt>
                  <c:pt idx="18">
                    <c:v>R19</c:v>
                  </c:pt>
                  <c:pt idx="19">
                    <c:v>R20</c:v>
                  </c:pt>
                  <c:pt idx="20">
                    <c:v>R21</c:v>
                  </c:pt>
                  <c:pt idx="21">
                    <c:v>R22</c:v>
                  </c:pt>
                  <c:pt idx="22">
                    <c:v>R23</c:v>
                  </c:pt>
                  <c:pt idx="23">
                    <c:v>R24</c:v>
                  </c:pt>
                  <c:pt idx="24">
                    <c:v>R25</c:v>
                  </c:pt>
                  <c:pt idx="25">
                    <c:v>R26</c:v>
                  </c:pt>
                  <c:pt idx="26">
                    <c:v>R27</c:v>
                  </c:pt>
                  <c:pt idx="27">
                    <c:v>R28</c:v>
                  </c:pt>
                  <c:pt idx="28">
                    <c:v>R29</c:v>
                  </c:pt>
                  <c:pt idx="29">
                    <c:v>R30</c:v>
                  </c:pt>
                  <c:pt idx="30">
                    <c:v>R31</c:v>
                  </c:pt>
                  <c:pt idx="31">
                    <c:v>R32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101C-429A-85D8-2131583DF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442304"/>
        <c:axId val="210763776"/>
      </c:scatterChart>
      <c:valAx>
        <c:axId val="198442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100"/>
                  <a:t>Exports Share (%)</a:t>
                </a:r>
              </a:p>
            </c:rich>
          </c:tx>
          <c:layout>
            <c:manualLayout>
              <c:xMode val="edge"/>
              <c:yMode val="edge"/>
              <c:x val="0.42784733158355204"/>
              <c:y val="0.9352778570943791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00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763776"/>
        <c:crosses val="autoZero"/>
        <c:crossBetween val="midCat"/>
      </c:valAx>
      <c:valAx>
        <c:axId val="210763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Gross Regional Product (%)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243000454295600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00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8442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481854</xdr:colOff>
      <xdr:row>107</xdr:row>
      <xdr:rowOff>11207</xdr:rowOff>
    </xdr:from>
    <xdr:to>
      <xdr:col>11</xdr:col>
      <xdr:colOff>448236</xdr:colOff>
      <xdr:row>123</xdr:row>
      <xdr:rowOff>98635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DB9E25B5-8967-4D17-95FD-2554414D4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89647</xdr:colOff>
      <xdr:row>107</xdr:row>
      <xdr:rowOff>11206</xdr:rowOff>
    </xdr:from>
    <xdr:to>
      <xdr:col>6</xdr:col>
      <xdr:colOff>683559</xdr:colOff>
      <xdr:row>123</xdr:row>
      <xdr:rowOff>98634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EDB24866-2488-430E-8EED-5262A760C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638743</xdr:colOff>
      <xdr:row>62</xdr:row>
      <xdr:rowOff>186016</xdr:rowOff>
    </xdr:from>
    <xdr:to>
      <xdr:col>11</xdr:col>
      <xdr:colOff>705979</xdr:colOff>
      <xdr:row>85</xdr:row>
      <xdr:rowOff>67236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xmlns="" id="{AE8C3EF8-E84E-4E42-AFB0-06C8A74BFF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523200</xdr:colOff>
      <xdr:row>21</xdr:row>
      <xdr:rowOff>3611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28A5ED01-0C95-41F9-A45F-DFA70A051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0500"/>
          <a:ext cx="5400000" cy="38136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19</xdr:col>
      <xdr:colOff>523200</xdr:colOff>
      <xdr:row>21</xdr:row>
      <xdr:rowOff>3611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B7B70ED4-2281-437E-A153-EE2A640A7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190500"/>
          <a:ext cx="5400000" cy="38136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50426</xdr:colOff>
      <xdr:row>6</xdr:row>
      <xdr:rowOff>34738</xdr:rowOff>
    </xdr:from>
    <xdr:to>
      <xdr:col>19</xdr:col>
      <xdr:colOff>386603</xdr:colOff>
      <xdr:row>27</xdr:row>
      <xdr:rowOff>11206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5445A306-0F47-4A91-86FF-F65B2CA3AC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40822</xdr:colOff>
      <xdr:row>6</xdr:row>
      <xdr:rowOff>13608</xdr:rowOff>
    </xdr:from>
    <xdr:to>
      <xdr:col>16</xdr:col>
      <xdr:colOff>591731</xdr:colOff>
      <xdr:row>30</xdr:row>
      <xdr:rowOff>55752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9F08656E-2D4E-4369-A483-1443CE346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2429" y="993322"/>
          <a:ext cx="5449481" cy="39610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523200</xdr:colOff>
      <xdr:row>21</xdr:row>
      <xdr:rowOff>3611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C12AB0FC-FFA7-412A-B226-246C27560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400000" cy="3813611"/>
        </a:xfrm>
        <a:prstGeom prst="rect">
          <a:avLst/>
        </a:prstGeom>
      </xdr:spPr>
    </xdr:pic>
    <xdr:clientData/>
  </xdr:twoCellAnchor>
  <xdr:twoCellAnchor editAs="oneCell">
    <xdr:from>
      <xdr:col>10</xdr:col>
      <xdr:colOff>295275</xdr:colOff>
      <xdr:row>1</xdr:row>
      <xdr:rowOff>19050</xdr:rowOff>
    </xdr:from>
    <xdr:to>
      <xdr:col>19</xdr:col>
      <xdr:colOff>208875</xdr:colOff>
      <xdr:row>21</xdr:row>
      <xdr:rowOff>22661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255DD6C8-2929-4D98-814C-7ECB0F6CB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275" y="209550"/>
          <a:ext cx="5400000" cy="381361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aci/Google%20Drive/Artigos/2020/01%20VA%20Services%20Exports/IIOAS_Mexico_2013_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dits"/>
      <sheetName val="Sectors"/>
      <sheetName val="Regions"/>
      <sheetName val="IIOS 2013"/>
      <sheetName val="B"/>
      <sheetName val="VA_Exports"/>
      <sheetName val="VA_Exports_2"/>
      <sheetName val="VA_Exports_3"/>
    </sheetNames>
    <sheetDataSet>
      <sheetData sheetId="0"/>
      <sheetData sheetId="1"/>
      <sheetData sheetId="2"/>
      <sheetData sheetId="3">
        <row r="7">
          <cell r="AWJ7">
            <v>717.60327099999995</v>
          </cell>
        </row>
        <row r="8">
          <cell r="AWJ8">
            <v>170.10351600000001</v>
          </cell>
        </row>
        <row r="9">
          <cell r="AWJ9">
            <v>0.321465</v>
          </cell>
        </row>
        <row r="10">
          <cell r="AWJ10">
            <v>0.28731600000000002</v>
          </cell>
        </row>
        <row r="11">
          <cell r="AWJ11">
            <v>8.8537119999999998</v>
          </cell>
        </row>
        <row r="12">
          <cell r="AWJ12">
            <v>0</v>
          </cell>
        </row>
        <row r="13">
          <cell r="AWJ13">
            <v>590.30255099999999</v>
          </cell>
        </row>
        <row r="14">
          <cell r="AWJ14">
            <v>0.80109799999999998</v>
          </cell>
        </row>
        <row r="15">
          <cell r="AWJ15">
            <v>3.21E-4</v>
          </cell>
        </row>
        <row r="16">
          <cell r="AWJ16">
            <v>5.6089549999999999</v>
          </cell>
        </row>
        <row r="17">
          <cell r="AWJ17">
            <v>1517.693115</v>
          </cell>
        </row>
        <row r="18">
          <cell r="AWJ18">
            <v>0</v>
          </cell>
        </row>
        <row r="19">
          <cell r="AWJ19">
            <v>404.93722500000001</v>
          </cell>
        </row>
        <row r="20">
          <cell r="AWJ20">
            <v>3767.3017580000001</v>
          </cell>
        </row>
        <row r="21">
          <cell r="AWJ21">
            <v>0</v>
          </cell>
        </row>
        <row r="22">
          <cell r="AWJ22">
            <v>47.693702999999999</v>
          </cell>
        </row>
        <row r="23">
          <cell r="AWJ23">
            <v>235.20207199999999</v>
          </cell>
        </row>
        <row r="24">
          <cell r="AWJ24">
            <v>1428.419678</v>
          </cell>
        </row>
        <row r="25">
          <cell r="AWJ25">
            <v>171.268753</v>
          </cell>
        </row>
        <row r="26">
          <cell r="AWJ26">
            <v>91287.492188000004</v>
          </cell>
        </row>
        <row r="27">
          <cell r="AWJ27">
            <v>168.35311899999999</v>
          </cell>
        </row>
        <row r="28">
          <cell r="AWJ28">
            <v>408.57739299999997</v>
          </cell>
        </row>
        <row r="29">
          <cell r="AWJ29">
            <v>2661.4470209999999</v>
          </cell>
        </row>
        <row r="30">
          <cell r="AWJ30">
            <v>2764.563721</v>
          </cell>
        </row>
        <row r="31">
          <cell r="AWJ31">
            <v>1136.2863769999999</v>
          </cell>
        </row>
        <row r="32">
          <cell r="AWJ32">
            <v>24.051517</v>
          </cell>
        </row>
        <row r="33">
          <cell r="AWJ33">
            <v>247.84605400000001</v>
          </cell>
        </row>
        <row r="34">
          <cell r="AWJ34">
            <v>2.1892109999999998</v>
          </cell>
        </row>
        <row r="35">
          <cell r="AWJ35">
            <v>10.353654000000001</v>
          </cell>
        </row>
        <row r="36">
          <cell r="AWJ36">
            <v>0</v>
          </cell>
        </row>
        <row r="37">
          <cell r="AWJ37">
            <v>1.164768</v>
          </cell>
        </row>
        <row r="38">
          <cell r="AWJ38">
            <v>0.50880700000000001</v>
          </cell>
        </row>
        <row r="39">
          <cell r="AWJ39">
            <v>1.0820019999999999</v>
          </cell>
        </row>
        <row r="40">
          <cell r="AWJ40">
            <v>0.37936500000000001</v>
          </cell>
        </row>
        <row r="41">
          <cell r="AWJ41">
            <v>1.841469</v>
          </cell>
        </row>
        <row r="42">
          <cell r="AWJ42">
            <v>0.91217400000000004</v>
          </cell>
        </row>
        <row r="43">
          <cell r="AWJ43">
            <v>0</v>
          </cell>
        </row>
        <row r="44">
          <cell r="AWJ44">
            <v>3534.8708499999998</v>
          </cell>
        </row>
        <row r="45">
          <cell r="AWJ45">
            <v>77.737206</v>
          </cell>
        </row>
        <row r="46">
          <cell r="AWJ46">
            <v>2.256014</v>
          </cell>
        </row>
        <row r="47">
          <cell r="AWJ47">
            <v>99.439239999999998</v>
          </cell>
        </row>
        <row r="48">
          <cell r="AWJ48">
            <v>14.352142000000001</v>
          </cell>
        </row>
        <row r="49">
          <cell r="AWJ49">
            <v>0</v>
          </cell>
        </row>
        <row r="50">
          <cell r="AWJ50">
            <v>230.91188</v>
          </cell>
        </row>
        <row r="51">
          <cell r="AWJ51">
            <v>364.67636099999999</v>
          </cell>
        </row>
        <row r="52">
          <cell r="AWJ52">
            <v>2.1800000000000001E-4</v>
          </cell>
        </row>
        <row r="53">
          <cell r="AWJ53">
            <v>13.533331</v>
          </cell>
        </row>
        <row r="54">
          <cell r="AWJ54">
            <v>2001.619995</v>
          </cell>
        </row>
        <row r="55">
          <cell r="AWJ55">
            <v>1318.1944579999999</v>
          </cell>
        </row>
        <row r="56">
          <cell r="AWJ56">
            <v>627.17846699999996</v>
          </cell>
        </row>
        <row r="57">
          <cell r="AWJ57">
            <v>1966.1457519999999</v>
          </cell>
        </row>
        <row r="58">
          <cell r="AWJ58">
            <v>686.80767800000001</v>
          </cell>
        </row>
        <row r="59">
          <cell r="AWJ59">
            <v>6379.3808589999999</v>
          </cell>
        </row>
        <row r="60">
          <cell r="AWJ60">
            <v>14563.127930000001</v>
          </cell>
        </row>
        <row r="61">
          <cell r="AWJ61">
            <v>4537.7617190000001</v>
          </cell>
        </row>
        <row r="62">
          <cell r="AWJ62">
            <v>7712.6411129999997</v>
          </cell>
        </row>
        <row r="63">
          <cell r="AWJ63">
            <v>181475.171875</v>
          </cell>
        </row>
        <row r="64">
          <cell r="AWJ64">
            <v>5383.4321289999998</v>
          </cell>
        </row>
        <row r="65">
          <cell r="AWJ65">
            <v>47052.242187999997</v>
          </cell>
        </row>
        <row r="66">
          <cell r="AWJ66">
            <v>7049.2866210000002</v>
          </cell>
        </row>
        <row r="67">
          <cell r="AWJ67">
            <v>7538.5820309999999</v>
          </cell>
        </row>
        <row r="68">
          <cell r="AWJ68">
            <v>2929.0708009999998</v>
          </cell>
        </row>
        <row r="69">
          <cell r="AWJ69">
            <v>84.611136999999999</v>
          </cell>
        </row>
        <row r="70">
          <cell r="AWJ70">
            <v>719.83007799999996</v>
          </cell>
        </row>
        <row r="71">
          <cell r="AWJ71">
            <v>7.195767</v>
          </cell>
        </row>
        <row r="72">
          <cell r="AWJ72">
            <v>31.180022999999998</v>
          </cell>
        </row>
        <row r="73">
          <cell r="AWJ73">
            <v>0</v>
          </cell>
        </row>
        <row r="74">
          <cell r="AWJ74">
            <v>3.7621410000000002</v>
          </cell>
        </row>
        <row r="75">
          <cell r="AWJ75">
            <v>1.4023460000000001</v>
          </cell>
        </row>
        <row r="76">
          <cell r="AWJ76">
            <v>2.5458370000000001</v>
          </cell>
        </row>
        <row r="77">
          <cell r="AWJ77">
            <v>4.7982709999999997</v>
          </cell>
        </row>
        <row r="78">
          <cell r="AWJ78">
            <v>6.9121309999999996</v>
          </cell>
        </row>
        <row r="79">
          <cell r="AWJ79">
            <v>3.4303170000000001</v>
          </cell>
        </row>
        <row r="80">
          <cell r="AWJ80">
            <v>0</v>
          </cell>
        </row>
        <row r="81">
          <cell r="AWJ81">
            <v>859.52032499999996</v>
          </cell>
        </row>
        <row r="82">
          <cell r="AWJ82">
            <v>9.374136</v>
          </cell>
        </row>
        <row r="83">
          <cell r="AWJ83">
            <v>0.37747000000000003</v>
          </cell>
        </row>
        <row r="84">
          <cell r="AWJ84">
            <v>118.894203</v>
          </cell>
        </row>
        <row r="85">
          <cell r="AWJ85">
            <v>4.153003</v>
          </cell>
        </row>
        <row r="86">
          <cell r="AWJ86">
            <v>0</v>
          </cell>
        </row>
        <row r="87">
          <cell r="AWJ87">
            <v>1215.224365</v>
          </cell>
        </row>
        <row r="88">
          <cell r="AWJ88">
            <v>80.862815999999995</v>
          </cell>
        </row>
        <row r="89">
          <cell r="AWJ89">
            <v>2.6699999999999998E-4</v>
          </cell>
        </row>
        <row r="90">
          <cell r="AWJ90">
            <v>5.0513709999999996</v>
          </cell>
        </row>
        <row r="91">
          <cell r="AWJ91">
            <v>472.421448</v>
          </cell>
        </row>
        <row r="92">
          <cell r="AWJ92">
            <v>0.168929</v>
          </cell>
        </row>
        <row r="93">
          <cell r="AWJ93">
            <v>0</v>
          </cell>
        </row>
        <row r="94">
          <cell r="AWJ94">
            <v>0</v>
          </cell>
        </row>
        <row r="95">
          <cell r="AWJ95">
            <v>0</v>
          </cell>
        </row>
        <row r="96">
          <cell r="AWJ96">
            <v>0</v>
          </cell>
        </row>
        <row r="97">
          <cell r="AWJ97">
            <v>1.8742209999999999</v>
          </cell>
        </row>
        <row r="98">
          <cell r="AWJ98">
            <v>2.2221540000000002</v>
          </cell>
        </row>
        <row r="99">
          <cell r="AWJ99">
            <v>0</v>
          </cell>
        </row>
        <row r="100">
          <cell r="AWJ100">
            <v>0</v>
          </cell>
        </row>
        <row r="101">
          <cell r="AWJ101">
            <v>0</v>
          </cell>
        </row>
        <row r="102">
          <cell r="AWJ102">
            <v>0</v>
          </cell>
        </row>
        <row r="103">
          <cell r="AWJ103">
            <v>1663.6954350000001</v>
          </cell>
        </row>
        <row r="104">
          <cell r="AWJ104">
            <v>2096.9812010000001</v>
          </cell>
        </row>
        <row r="105">
          <cell r="AWJ105">
            <v>1050.565063</v>
          </cell>
        </row>
        <row r="106">
          <cell r="AWJ106">
            <v>17.754601999999998</v>
          </cell>
        </row>
        <row r="107">
          <cell r="AWJ107">
            <v>169.96238700000001</v>
          </cell>
        </row>
        <row r="108">
          <cell r="AWJ108">
            <v>1.2115320000000001</v>
          </cell>
        </row>
        <row r="109">
          <cell r="AWJ109">
            <v>5.4261229999999996</v>
          </cell>
        </row>
        <row r="110">
          <cell r="AWJ110">
            <v>0</v>
          </cell>
        </row>
        <row r="111">
          <cell r="AWJ111">
            <v>0.96630899999999997</v>
          </cell>
        </row>
        <row r="112">
          <cell r="AWJ112">
            <v>0.31290899999999999</v>
          </cell>
        </row>
        <row r="113">
          <cell r="AWJ113">
            <v>0.75948000000000004</v>
          </cell>
        </row>
        <row r="114">
          <cell r="AWJ114">
            <v>0.65136000000000005</v>
          </cell>
        </row>
        <row r="115">
          <cell r="AWJ115">
            <v>9.8625299999999996</v>
          </cell>
        </row>
        <row r="116">
          <cell r="AWJ116">
            <v>0.85711999999999999</v>
          </cell>
        </row>
        <row r="117">
          <cell r="AWJ117">
            <v>0</v>
          </cell>
        </row>
        <row r="118">
          <cell r="AWJ118">
            <v>821.40991199999996</v>
          </cell>
        </row>
        <row r="119">
          <cell r="AWJ119">
            <v>31.253159</v>
          </cell>
        </row>
        <row r="120">
          <cell r="AWJ120">
            <v>3.2400250000000002</v>
          </cell>
        </row>
        <row r="121">
          <cell r="AWJ121">
            <v>68.832618999999994</v>
          </cell>
        </row>
        <row r="122">
          <cell r="AWJ122">
            <v>4.2133469999999997</v>
          </cell>
        </row>
        <row r="123">
          <cell r="AWJ123">
            <v>340090.1875</v>
          </cell>
        </row>
        <row r="124">
          <cell r="AWJ124">
            <v>0</v>
          </cell>
        </row>
        <row r="125">
          <cell r="AWJ125">
            <v>28.296123999999999</v>
          </cell>
        </row>
        <row r="126">
          <cell r="AWJ126">
            <v>1.0000000000000001E-5</v>
          </cell>
        </row>
        <row r="127">
          <cell r="AWJ127">
            <v>13.155703000000001</v>
          </cell>
        </row>
        <row r="128">
          <cell r="AWJ128">
            <v>391.33578499999999</v>
          </cell>
        </row>
        <row r="129">
          <cell r="AWJ129">
            <v>0</v>
          </cell>
        </row>
        <row r="130">
          <cell r="AWJ130">
            <v>0</v>
          </cell>
        </row>
        <row r="131">
          <cell r="AWJ131">
            <v>1079.9754640000001</v>
          </cell>
        </row>
        <row r="132">
          <cell r="AWJ132">
            <v>57.323402000000002</v>
          </cell>
        </row>
        <row r="133">
          <cell r="AWJ133">
            <v>0</v>
          </cell>
        </row>
        <row r="134">
          <cell r="AWJ134">
            <v>12.423045999999999</v>
          </cell>
        </row>
        <row r="135">
          <cell r="AWJ135">
            <v>1.165945</v>
          </cell>
        </row>
        <row r="136">
          <cell r="AWJ136">
            <v>0</v>
          </cell>
        </row>
        <row r="137">
          <cell r="AWJ137">
            <v>0</v>
          </cell>
        </row>
        <row r="138">
          <cell r="AWJ138">
            <v>0</v>
          </cell>
        </row>
        <row r="139">
          <cell r="AWJ139">
            <v>0</v>
          </cell>
        </row>
        <row r="140">
          <cell r="AWJ140">
            <v>1240.028198</v>
          </cell>
        </row>
        <row r="141">
          <cell r="AWJ141">
            <v>1736.41687</v>
          </cell>
        </row>
        <row r="142">
          <cell r="AWJ142">
            <v>1631.6107179999999</v>
          </cell>
        </row>
        <row r="143">
          <cell r="AWJ143">
            <v>18.881067000000002</v>
          </cell>
        </row>
        <row r="144">
          <cell r="AWJ144">
            <v>174.67472799999999</v>
          </cell>
        </row>
        <row r="145">
          <cell r="AWJ145">
            <v>1.518583</v>
          </cell>
        </row>
        <row r="146">
          <cell r="AWJ146">
            <v>16.990328000000002</v>
          </cell>
        </row>
        <row r="147">
          <cell r="AWJ147">
            <v>0</v>
          </cell>
        </row>
        <row r="148">
          <cell r="AWJ148">
            <v>0.85712500000000003</v>
          </cell>
        </row>
        <row r="149">
          <cell r="AWJ149">
            <v>0.38980700000000001</v>
          </cell>
        </row>
        <row r="150">
          <cell r="AWJ150">
            <v>0.61596899999999999</v>
          </cell>
        </row>
        <row r="151">
          <cell r="AWJ151">
            <v>0.54825900000000005</v>
          </cell>
        </row>
        <row r="152">
          <cell r="AWJ152">
            <v>2.6995659999999999</v>
          </cell>
        </row>
        <row r="153">
          <cell r="AWJ153">
            <v>1.1057900000000001</v>
          </cell>
        </row>
        <row r="154">
          <cell r="AWJ154">
            <v>0</v>
          </cell>
        </row>
        <row r="155">
          <cell r="AWJ155">
            <v>1647.409058</v>
          </cell>
        </row>
        <row r="156">
          <cell r="AWJ156">
            <v>267.23031600000002</v>
          </cell>
        </row>
        <row r="157">
          <cell r="AWJ157">
            <v>8.7144739999999992</v>
          </cell>
        </row>
        <row r="158">
          <cell r="AWJ158">
            <v>1.541277</v>
          </cell>
        </row>
        <row r="159">
          <cell r="AWJ159">
            <v>18.898056</v>
          </cell>
        </row>
        <row r="160">
          <cell r="AWJ160">
            <v>0</v>
          </cell>
        </row>
        <row r="161">
          <cell r="AWJ161">
            <v>278.30404700000003</v>
          </cell>
        </row>
        <row r="162">
          <cell r="AWJ162">
            <v>258.71017499999999</v>
          </cell>
        </row>
        <row r="163">
          <cell r="AWJ163">
            <v>1.45E-4</v>
          </cell>
        </row>
        <row r="164">
          <cell r="AWJ164">
            <v>8.5962370000000004</v>
          </cell>
        </row>
        <row r="165">
          <cell r="AWJ165">
            <v>1955.080933</v>
          </cell>
        </row>
        <row r="166">
          <cell r="AWJ166">
            <v>4556.998047</v>
          </cell>
        </row>
        <row r="167">
          <cell r="AWJ167">
            <v>2723.4731449999999</v>
          </cell>
        </row>
        <row r="168">
          <cell r="AWJ168">
            <v>4601.3164059999999</v>
          </cell>
        </row>
        <row r="169">
          <cell r="AWJ169">
            <v>0.59618700000000002</v>
          </cell>
        </row>
        <row r="170">
          <cell r="AWJ170">
            <v>505.46148699999998</v>
          </cell>
        </row>
        <row r="171">
          <cell r="AWJ171">
            <v>7422.5483400000003</v>
          </cell>
        </row>
        <row r="172">
          <cell r="AWJ172">
            <v>1323.6218260000001</v>
          </cell>
        </row>
        <row r="173">
          <cell r="AWJ173">
            <v>94253.234375</v>
          </cell>
        </row>
        <row r="174">
          <cell r="AWJ174">
            <v>381728.875</v>
          </cell>
        </row>
        <row r="175">
          <cell r="AWJ175">
            <v>3033.6450199999999</v>
          </cell>
        </row>
        <row r="176">
          <cell r="AWJ176">
            <v>2575.9067380000001</v>
          </cell>
        </row>
        <row r="177">
          <cell r="AWJ177">
            <v>5064.6313479999999</v>
          </cell>
        </row>
        <row r="178">
          <cell r="AWJ178">
            <v>6414.2924800000001</v>
          </cell>
        </row>
        <row r="179">
          <cell r="AWJ179">
            <v>4886.3110349999997</v>
          </cell>
        </row>
        <row r="180">
          <cell r="AWJ180">
            <v>49.752136</v>
          </cell>
        </row>
        <row r="181">
          <cell r="AWJ181">
            <v>749.03259300000002</v>
          </cell>
        </row>
        <row r="182">
          <cell r="AWJ182">
            <v>5.9095170000000001</v>
          </cell>
        </row>
        <row r="183">
          <cell r="AWJ183">
            <v>22.678657999999999</v>
          </cell>
        </row>
        <row r="184">
          <cell r="AWJ184">
            <v>0</v>
          </cell>
        </row>
        <row r="185">
          <cell r="AWJ185">
            <v>6.7544789999999999</v>
          </cell>
        </row>
        <row r="186">
          <cell r="AWJ186">
            <v>1.121675</v>
          </cell>
        </row>
        <row r="187">
          <cell r="AWJ187">
            <v>2.2194449999999999</v>
          </cell>
        </row>
        <row r="188">
          <cell r="AWJ188">
            <v>2.4338299999999999</v>
          </cell>
        </row>
        <row r="189">
          <cell r="AWJ189">
            <v>3.5247169999999999</v>
          </cell>
        </row>
        <row r="190">
          <cell r="AWJ190">
            <v>2.2669489999999999</v>
          </cell>
        </row>
        <row r="191">
          <cell r="AWJ191">
            <v>0</v>
          </cell>
        </row>
        <row r="192">
          <cell r="AWJ192">
            <v>749.56683299999997</v>
          </cell>
        </row>
        <row r="193">
          <cell r="AWJ193">
            <v>49.020836000000003</v>
          </cell>
        </row>
        <row r="194">
          <cell r="AWJ194">
            <v>2.036899</v>
          </cell>
        </row>
        <row r="195">
          <cell r="AWJ195">
            <v>81.901038999999997</v>
          </cell>
        </row>
        <row r="196">
          <cell r="AWJ196">
            <v>11.79941</v>
          </cell>
        </row>
        <row r="197">
          <cell r="AWJ197">
            <v>0</v>
          </cell>
        </row>
        <row r="198">
          <cell r="AWJ198">
            <v>215.672729</v>
          </cell>
        </row>
        <row r="199">
          <cell r="AWJ199">
            <v>138.959656</v>
          </cell>
        </row>
        <row r="200">
          <cell r="AWJ200">
            <v>6.7000000000000002E-5</v>
          </cell>
        </row>
        <row r="201">
          <cell r="AWJ201">
            <v>3.4476360000000001</v>
          </cell>
        </row>
        <row r="202">
          <cell r="AWJ202">
            <v>1411.618164</v>
          </cell>
        </row>
        <row r="203">
          <cell r="AWJ203">
            <v>0</v>
          </cell>
        </row>
        <row r="204">
          <cell r="AWJ204">
            <v>0</v>
          </cell>
        </row>
        <row r="205">
          <cell r="AWJ205">
            <v>0</v>
          </cell>
        </row>
        <row r="206">
          <cell r="AWJ206">
            <v>0</v>
          </cell>
        </row>
        <row r="207">
          <cell r="AWJ207">
            <v>0</v>
          </cell>
        </row>
        <row r="208">
          <cell r="AWJ208">
            <v>501.17681900000002</v>
          </cell>
        </row>
        <row r="209">
          <cell r="AWJ209">
            <v>158.074692</v>
          </cell>
        </row>
        <row r="210">
          <cell r="AWJ210">
            <v>33.19614</v>
          </cell>
        </row>
        <row r="211">
          <cell r="AWJ211">
            <v>1009.302429</v>
          </cell>
        </row>
        <row r="212">
          <cell r="AWJ212">
            <v>0</v>
          </cell>
        </row>
        <row r="213">
          <cell r="AWJ213">
            <v>0</v>
          </cell>
        </row>
        <row r="214">
          <cell r="AWJ214">
            <v>1228.0974120000001</v>
          </cell>
        </row>
        <row r="215">
          <cell r="AWJ215">
            <v>1695.0982670000001</v>
          </cell>
        </row>
        <row r="216">
          <cell r="AWJ216">
            <v>1162.9270019999999</v>
          </cell>
        </row>
        <row r="217">
          <cell r="AWJ217">
            <v>15.369695999999999</v>
          </cell>
        </row>
        <row r="218">
          <cell r="AWJ218">
            <v>145.26460299999999</v>
          </cell>
        </row>
        <row r="219">
          <cell r="AWJ219">
            <v>1.449198</v>
          </cell>
        </row>
        <row r="220">
          <cell r="AWJ220">
            <v>3.9681099999999998</v>
          </cell>
        </row>
        <row r="221">
          <cell r="AWJ221">
            <v>0</v>
          </cell>
        </row>
        <row r="222">
          <cell r="AWJ222">
            <v>0.59701899999999997</v>
          </cell>
        </row>
        <row r="223">
          <cell r="AWJ223">
            <v>0.33537699999999998</v>
          </cell>
        </row>
        <row r="224">
          <cell r="AWJ224">
            <v>0.65243099999999998</v>
          </cell>
        </row>
        <row r="225">
          <cell r="AWJ225">
            <v>0.23285400000000001</v>
          </cell>
        </row>
        <row r="226">
          <cell r="AWJ226">
            <v>1.8234379999999999</v>
          </cell>
        </row>
        <row r="227">
          <cell r="AWJ227">
            <v>0.64199200000000001</v>
          </cell>
        </row>
        <row r="228">
          <cell r="AWJ228">
            <v>0</v>
          </cell>
        </row>
        <row r="229">
          <cell r="AWJ229">
            <v>3838.1926269999999</v>
          </cell>
        </row>
        <row r="230">
          <cell r="AWJ230">
            <v>263.47467</v>
          </cell>
        </row>
        <row r="231">
          <cell r="AWJ231">
            <v>15.374115</v>
          </cell>
        </row>
        <row r="232">
          <cell r="AWJ232">
            <v>81.770461999999995</v>
          </cell>
        </row>
        <row r="233">
          <cell r="AWJ233">
            <v>31.617546000000001</v>
          </cell>
        </row>
        <row r="234">
          <cell r="AWJ234">
            <v>10796.516602</v>
          </cell>
        </row>
        <row r="235">
          <cell r="AWJ235">
            <v>0</v>
          </cell>
        </row>
        <row r="236">
          <cell r="AWJ236">
            <v>181.44023100000001</v>
          </cell>
        </row>
        <row r="237">
          <cell r="AWJ237">
            <v>9.2E-5</v>
          </cell>
        </row>
        <row r="238">
          <cell r="AWJ238">
            <v>5.503063</v>
          </cell>
        </row>
        <row r="239">
          <cell r="AWJ239">
            <v>2018.893311</v>
          </cell>
        </row>
        <row r="240">
          <cell r="AWJ240">
            <v>0</v>
          </cell>
        </row>
        <row r="241">
          <cell r="AWJ241">
            <v>0</v>
          </cell>
        </row>
        <row r="242">
          <cell r="AWJ242">
            <v>0</v>
          </cell>
        </row>
        <row r="243">
          <cell r="AWJ243">
            <v>0</v>
          </cell>
        </row>
        <row r="244">
          <cell r="AWJ244">
            <v>0</v>
          </cell>
        </row>
        <row r="245">
          <cell r="AWJ245">
            <v>4382.3339839999999</v>
          </cell>
        </row>
        <row r="246">
          <cell r="AWJ246">
            <v>1.303115</v>
          </cell>
        </row>
        <row r="247">
          <cell r="AWJ247">
            <v>0</v>
          </cell>
        </row>
        <row r="248">
          <cell r="AWJ248">
            <v>989.150757</v>
          </cell>
        </row>
        <row r="249">
          <cell r="AWJ249">
            <v>0</v>
          </cell>
        </row>
        <row r="250">
          <cell r="AWJ250">
            <v>0</v>
          </cell>
        </row>
        <row r="251">
          <cell r="AWJ251">
            <v>3695.4465329999998</v>
          </cell>
        </row>
        <row r="252">
          <cell r="AWJ252">
            <v>4960.2880859999996</v>
          </cell>
        </row>
        <row r="253">
          <cell r="AWJ253">
            <v>1706.451172</v>
          </cell>
        </row>
        <row r="254">
          <cell r="AWJ254">
            <v>34.129249999999999</v>
          </cell>
        </row>
        <row r="255">
          <cell r="AWJ255">
            <v>479.31506300000001</v>
          </cell>
        </row>
        <row r="256">
          <cell r="AWJ256">
            <v>5.0967099999999999</v>
          </cell>
        </row>
        <row r="257">
          <cell r="AWJ257">
            <v>7.0997839999999997</v>
          </cell>
        </row>
        <row r="258">
          <cell r="AWJ258">
            <v>0</v>
          </cell>
        </row>
        <row r="259">
          <cell r="AWJ259">
            <v>1.1581079999999999</v>
          </cell>
        </row>
        <row r="260">
          <cell r="AWJ260">
            <v>1.7249110000000001</v>
          </cell>
        </row>
        <row r="261">
          <cell r="AWJ261">
            <v>2.241225</v>
          </cell>
        </row>
        <row r="262">
          <cell r="AWJ262">
            <v>0.43393700000000002</v>
          </cell>
        </row>
        <row r="263">
          <cell r="AWJ263">
            <v>3.401834</v>
          </cell>
        </row>
        <row r="264">
          <cell r="AWJ264">
            <v>2.2448039999999998</v>
          </cell>
        </row>
        <row r="265">
          <cell r="AWJ265">
            <v>0</v>
          </cell>
        </row>
        <row r="266">
          <cell r="AWJ266">
            <v>6293.3369140000004</v>
          </cell>
        </row>
        <row r="267">
          <cell r="AWJ267">
            <v>140.515106</v>
          </cell>
        </row>
        <row r="268">
          <cell r="AWJ268">
            <v>238.79377700000001</v>
          </cell>
        </row>
        <row r="269">
          <cell r="AWJ269">
            <v>1.916828</v>
          </cell>
        </row>
        <row r="270">
          <cell r="AWJ270">
            <v>32.014557000000003</v>
          </cell>
        </row>
        <row r="271">
          <cell r="AWJ271">
            <v>0</v>
          </cell>
        </row>
        <row r="272">
          <cell r="AWJ272">
            <v>9552.15625</v>
          </cell>
        </row>
        <row r="273">
          <cell r="AWJ273">
            <v>254.45640599999999</v>
          </cell>
        </row>
        <row r="274">
          <cell r="AWJ274">
            <v>4.0400000000000001E-4</v>
          </cell>
        </row>
        <row r="275">
          <cell r="AWJ275">
            <v>9.0506679999999999</v>
          </cell>
        </row>
        <row r="276">
          <cell r="AWJ276">
            <v>7356.7597660000001</v>
          </cell>
        </row>
        <row r="277">
          <cell r="AWJ277">
            <v>1284.044678</v>
          </cell>
        </row>
        <row r="278">
          <cell r="AWJ278">
            <v>3239.6518550000001</v>
          </cell>
        </row>
        <row r="279">
          <cell r="AWJ279">
            <v>2924.5351559999999</v>
          </cell>
        </row>
        <row r="280">
          <cell r="AWJ280">
            <v>803.03436299999998</v>
          </cell>
        </row>
        <row r="281">
          <cell r="AWJ281">
            <v>1931.6986079999999</v>
          </cell>
        </row>
        <row r="282">
          <cell r="AWJ282">
            <v>5740.7265630000002</v>
          </cell>
        </row>
        <row r="283">
          <cell r="AWJ283">
            <v>1314.9938959999999</v>
          </cell>
        </row>
        <row r="284">
          <cell r="AWJ284">
            <v>4946.7543949999999</v>
          </cell>
        </row>
        <row r="285">
          <cell r="AWJ285">
            <v>294915.09375</v>
          </cell>
        </row>
        <row r="286">
          <cell r="AWJ286">
            <v>1118.8258060000001</v>
          </cell>
        </row>
        <row r="287">
          <cell r="AWJ287">
            <v>18715.570313</v>
          </cell>
        </row>
        <row r="288">
          <cell r="AWJ288">
            <v>6659.1083980000003</v>
          </cell>
        </row>
        <row r="289">
          <cell r="AWJ289">
            <v>7325.4375</v>
          </cell>
        </row>
        <row r="290">
          <cell r="AWJ290">
            <v>2559.3435060000002</v>
          </cell>
        </row>
        <row r="291">
          <cell r="AWJ291">
            <v>99.098929999999996</v>
          </cell>
        </row>
        <row r="292">
          <cell r="AWJ292">
            <v>748.70098900000005</v>
          </cell>
        </row>
        <row r="293">
          <cell r="AWJ293">
            <v>7.7696949999999996</v>
          </cell>
        </row>
        <row r="294">
          <cell r="AWJ294">
            <v>18.388874000000001</v>
          </cell>
        </row>
        <row r="295">
          <cell r="AWJ295">
            <v>0</v>
          </cell>
        </row>
        <row r="296">
          <cell r="AWJ296">
            <v>2.4912719999999999</v>
          </cell>
        </row>
        <row r="297">
          <cell r="AWJ297">
            <v>1.3229949999999999</v>
          </cell>
        </row>
        <row r="298">
          <cell r="AWJ298">
            <v>2.796224</v>
          </cell>
        </row>
        <row r="299">
          <cell r="AWJ299">
            <v>1.107831</v>
          </cell>
        </row>
        <row r="300">
          <cell r="AWJ300">
            <v>4.6309040000000001</v>
          </cell>
        </row>
        <row r="301">
          <cell r="AWJ301">
            <v>3.0884710000000002</v>
          </cell>
        </row>
        <row r="302">
          <cell r="AWJ302">
            <v>0</v>
          </cell>
        </row>
        <row r="303">
          <cell r="AWJ303">
            <v>327.39846799999998</v>
          </cell>
        </row>
        <row r="304">
          <cell r="AWJ304">
            <v>5.2710759999999999</v>
          </cell>
        </row>
        <row r="305">
          <cell r="AWJ305">
            <v>0</v>
          </cell>
        </row>
        <row r="306">
          <cell r="AWJ306">
            <v>0</v>
          </cell>
        </row>
        <row r="307">
          <cell r="AWJ307">
            <v>2.027981</v>
          </cell>
        </row>
        <row r="308">
          <cell r="AWJ308">
            <v>0</v>
          </cell>
        </row>
        <row r="309">
          <cell r="AWJ309">
            <v>0</v>
          </cell>
        </row>
        <row r="310">
          <cell r="AWJ310">
            <v>29.78706</v>
          </cell>
        </row>
        <row r="311">
          <cell r="AWJ311">
            <v>3.0309999999999998E-3</v>
          </cell>
        </row>
        <row r="312">
          <cell r="AWJ312">
            <v>27.187069000000001</v>
          </cell>
        </row>
        <row r="313">
          <cell r="AWJ313">
            <v>3363.8532709999999</v>
          </cell>
        </row>
        <row r="314">
          <cell r="AWJ314">
            <v>31.537804000000001</v>
          </cell>
        </row>
        <row r="315">
          <cell r="AWJ315">
            <v>1189.6805420000001</v>
          </cell>
        </row>
        <row r="316">
          <cell r="AWJ316">
            <v>3285.4169919999999</v>
          </cell>
        </row>
        <row r="317">
          <cell r="AWJ317">
            <v>0</v>
          </cell>
        </row>
        <row r="318">
          <cell r="AWJ318">
            <v>959.91351299999997</v>
          </cell>
        </row>
        <row r="319">
          <cell r="AWJ319">
            <v>16945.681640999999</v>
          </cell>
        </row>
        <row r="320">
          <cell r="AWJ320">
            <v>288.56451399999997</v>
          </cell>
        </row>
        <row r="321">
          <cell r="AWJ321">
            <v>3568.5146479999999</v>
          </cell>
        </row>
        <row r="322">
          <cell r="AWJ322">
            <v>7963.1079099999997</v>
          </cell>
        </row>
        <row r="323">
          <cell r="AWJ323">
            <v>372.09954800000003</v>
          </cell>
        </row>
        <row r="324">
          <cell r="AWJ324">
            <v>811.48785399999997</v>
          </cell>
        </row>
        <row r="325">
          <cell r="AWJ325">
            <v>42931.691405999998</v>
          </cell>
        </row>
        <row r="326">
          <cell r="AWJ326">
            <v>39486.472655999998</v>
          </cell>
        </row>
        <row r="327">
          <cell r="AWJ327">
            <v>27780.851563</v>
          </cell>
        </row>
        <row r="328">
          <cell r="AWJ328">
            <v>3066.2534179999998</v>
          </cell>
        </row>
        <row r="329">
          <cell r="AWJ329">
            <v>16225.821289</v>
          </cell>
        </row>
        <row r="330">
          <cell r="AWJ330">
            <v>32.491692</v>
          </cell>
        </row>
        <row r="331">
          <cell r="AWJ331">
            <v>637.77862500000003</v>
          </cell>
        </row>
        <row r="332">
          <cell r="AWJ332">
            <v>0</v>
          </cell>
        </row>
        <row r="333">
          <cell r="AWJ333">
            <v>79.423134000000005</v>
          </cell>
        </row>
        <row r="334">
          <cell r="AWJ334">
            <v>6.6314849999999996</v>
          </cell>
        </row>
        <row r="335">
          <cell r="AWJ335">
            <v>21.632249999999999</v>
          </cell>
        </row>
        <row r="336">
          <cell r="AWJ336">
            <v>22.875357000000001</v>
          </cell>
        </row>
        <row r="337">
          <cell r="AWJ337">
            <v>33.981395999999997</v>
          </cell>
        </row>
        <row r="338">
          <cell r="AWJ338">
            <v>23.395818999999999</v>
          </cell>
        </row>
        <row r="339">
          <cell r="AWJ339">
            <v>0</v>
          </cell>
        </row>
        <row r="340">
          <cell r="AWJ340">
            <v>2079.57251</v>
          </cell>
        </row>
        <row r="341">
          <cell r="AWJ341">
            <v>281.92871100000002</v>
          </cell>
        </row>
        <row r="342">
          <cell r="AWJ342">
            <v>187.68611100000001</v>
          </cell>
        </row>
        <row r="343">
          <cell r="AWJ343">
            <v>1.202909</v>
          </cell>
        </row>
        <row r="344">
          <cell r="AWJ344">
            <v>21.052166</v>
          </cell>
        </row>
        <row r="345">
          <cell r="AWJ345">
            <v>0</v>
          </cell>
        </row>
        <row r="346">
          <cell r="AWJ346">
            <v>3969.1613769999999</v>
          </cell>
        </row>
        <row r="347">
          <cell r="AWJ347">
            <v>83.912116999999995</v>
          </cell>
        </row>
        <row r="348">
          <cell r="AWJ348">
            <v>2.6999999999999999E-5</v>
          </cell>
        </row>
        <row r="349">
          <cell r="AWJ349">
            <v>3.8474200000000001</v>
          </cell>
        </row>
        <row r="350">
          <cell r="AWJ350">
            <v>471.20394900000002</v>
          </cell>
        </row>
        <row r="351">
          <cell r="AWJ351">
            <v>0</v>
          </cell>
        </row>
        <row r="352">
          <cell r="AWJ352">
            <v>0</v>
          </cell>
        </row>
        <row r="353">
          <cell r="AWJ353">
            <v>1873.0463870000001</v>
          </cell>
        </row>
        <row r="354">
          <cell r="AWJ354">
            <v>2022.9526370000001</v>
          </cell>
        </row>
        <row r="355">
          <cell r="AWJ355">
            <v>159.05302399999999</v>
          </cell>
        </row>
        <row r="356">
          <cell r="AWJ356">
            <v>2631.2163089999999</v>
          </cell>
        </row>
        <row r="357">
          <cell r="AWJ357">
            <v>384.32287600000001</v>
          </cell>
        </row>
        <row r="358">
          <cell r="AWJ358">
            <v>1588.75</v>
          </cell>
        </row>
        <row r="359">
          <cell r="AWJ359">
            <v>9278.8164059999999</v>
          </cell>
        </row>
        <row r="360">
          <cell r="AWJ360">
            <v>429.57705700000002</v>
          </cell>
        </row>
        <row r="361">
          <cell r="AWJ361">
            <v>0</v>
          </cell>
        </row>
        <row r="362">
          <cell r="AWJ362">
            <v>2634.4340820000002</v>
          </cell>
        </row>
        <row r="363">
          <cell r="AWJ363">
            <v>2721.4526369999999</v>
          </cell>
        </row>
        <row r="364">
          <cell r="AWJ364">
            <v>1612.5577390000001</v>
          </cell>
        </row>
        <row r="365">
          <cell r="AWJ365">
            <v>21.140446000000001</v>
          </cell>
        </row>
        <row r="366">
          <cell r="AWJ366">
            <v>279.59622200000001</v>
          </cell>
        </row>
        <row r="367">
          <cell r="AWJ367">
            <v>2.8888799999999999</v>
          </cell>
        </row>
        <row r="368">
          <cell r="AWJ368">
            <v>9.7875409999999992</v>
          </cell>
        </row>
        <row r="369">
          <cell r="AWJ369">
            <v>0</v>
          </cell>
        </row>
        <row r="370">
          <cell r="AWJ370">
            <v>1.108115</v>
          </cell>
        </row>
        <row r="371">
          <cell r="AWJ371">
            <v>0.76777399999999996</v>
          </cell>
        </row>
        <row r="372">
          <cell r="AWJ372">
            <v>1.2395670000000001</v>
          </cell>
        </row>
        <row r="373">
          <cell r="AWJ373">
            <v>0.214943</v>
          </cell>
        </row>
        <row r="374">
          <cell r="AWJ374">
            <v>1.3253900000000001</v>
          </cell>
        </row>
        <row r="375">
          <cell r="AWJ375">
            <v>0.93693300000000002</v>
          </cell>
        </row>
        <row r="376">
          <cell r="AWJ376">
            <v>0</v>
          </cell>
        </row>
        <row r="377">
          <cell r="AWJ377">
            <v>5267.2182620000003</v>
          </cell>
        </row>
        <row r="378">
          <cell r="AWJ378">
            <v>229.594482</v>
          </cell>
        </row>
        <row r="379">
          <cell r="AWJ379">
            <v>2.488146</v>
          </cell>
        </row>
        <row r="380">
          <cell r="AWJ380">
            <v>1.9507749999999999</v>
          </cell>
        </row>
        <row r="381">
          <cell r="AWJ381">
            <v>23.090309000000001</v>
          </cell>
        </row>
        <row r="382">
          <cell r="AWJ382">
            <v>0</v>
          </cell>
        </row>
        <row r="383">
          <cell r="AWJ383">
            <v>127.495621</v>
          </cell>
        </row>
        <row r="384">
          <cell r="AWJ384">
            <v>173.56218000000001</v>
          </cell>
        </row>
        <row r="385">
          <cell r="AWJ385">
            <v>4.75E-4</v>
          </cell>
        </row>
        <row r="386">
          <cell r="AWJ386">
            <v>13.49705</v>
          </cell>
        </row>
        <row r="387">
          <cell r="AWJ387">
            <v>7417.6958009999998</v>
          </cell>
        </row>
        <row r="388">
          <cell r="AWJ388">
            <v>113.247612</v>
          </cell>
        </row>
        <row r="389">
          <cell r="AWJ389">
            <v>870.25964399999998</v>
          </cell>
        </row>
        <row r="390">
          <cell r="AWJ390">
            <v>13872.768555000001</v>
          </cell>
        </row>
        <row r="391">
          <cell r="AWJ391">
            <v>0</v>
          </cell>
        </row>
        <row r="392">
          <cell r="AWJ392">
            <v>514.04693599999996</v>
          </cell>
        </row>
        <row r="393">
          <cell r="AWJ393">
            <v>16423.519531000002</v>
          </cell>
        </row>
        <row r="394">
          <cell r="AWJ394">
            <v>381.44232199999999</v>
          </cell>
        </row>
        <row r="395">
          <cell r="AWJ395">
            <v>15792.877930000001</v>
          </cell>
        </row>
        <row r="396">
          <cell r="AWJ396">
            <v>127336.789063</v>
          </cell>
        </row>
        <row r="397">
          <cell r="AWJ397">
            <v>216.66655</v>
          </cell>
        </row>
        <row r="398">
          <cell r="AWJ398">
            <v>110.841675</v>
          </cell>
        </row>
        <row r="399">
          <cell r="AWJ399">
            <v>10187.385742</v>
          </cell>
        </row>
        <row r="400">
          <cell r="AWJ400">
            <v>9942.6660159999992</v>
          </cell>
        </row>
        <row r="401">
          <cell r="AWJ401">
            <v>5649.9545900000003</v>
          </cell>
        </row>
        <row r="402">
          <cell r="AWJ402">
            <v>94.257034000000004</v>
          </cell>
        </row>
        <row r="403">
          <cell r="AWJ403">
            <v>1073.9554439999999</v>
          </cell>
        </row>
        <row r="404">
          <cell r="AWJ404">
            <v>8.7044549999999994</v>
          </cell>
        </row>
        <row r="405">
          <cell r="AWJ405">
            <v>28.2607</v>
          </cell>
        </row>
        <row r="406">
          <cell r="AWJ406">
            <v>0</v>
          </cell>
        </row>
        <row r="407">
          <cell r="AWJ407">
            <v>4.6942500000000003</v>
          </cell>
        </row>
        <row r="408">
          <cell r="AWJ408">
            <v>1.7108220000000001</v>
          </cell>
        </row>
        <row r="409">
          <cell r="AWJ409">
            <v>4.1205559999999997</v>
          </cell>
        </row>
        <row r="410">
          <cell r="AWJ410">
            <v>2.2159499999999999</v>
          </cell>
        </row>
        <row r="411">
          <cell r="AWJ411">
            <v>6.7459129999999998</v>
          </cell>
        </row>
        <row r="412">
          <cell r="AWJ412">
            <v>4.3697590000000002</v>
          </cell>
        </row>
        <row r="413">
          <cell r="AWJ413">
            <v>0</v>
          </cell>
        </row>
        <row r="414">
          <cell r="AWJ414">
            <v>2618.41626</v>
          </cell>
        </row>
        <row r="415">
          <cell r="AWJ415">
            <v>75.873778999999999</v>
          </cell>
        </row>
        <row r="416">
          <cell r="AWJ416">
            <v>8.9715410000000002</v>
          </cell>
        </row>
        <row r="417">
          <cell r="AWJ417">
            <v>29.430485000000001</v>
          </cell>
        </row>
        <row r="418">
          <cell r="AWJ418">
            <v>15.248816</v>
          </cell>
        </row>
        <row r="419">
          <cell r="AWJ419">
            <v>0</v>
          </cell>
        </row>
        <row r="420">
          <cell r="AWJ420">
            <v>5054.1992190000001</v>
          </cell>
        </row>
        <row r="421">
          <cell r="AWJ421">
            <v>212.43202199999999</v>
          </cell>
        </row>
        <row r="422">
          <cell r="AWJ422">
            <v>1.1900000000000001E-4</v>
          </cell>
        </row>
        <row r="423">
          <cell r="AWJ423">
            <v>5.4195180000000001</v>
          </cell>
        </row>
        <row r="424">
          <cell r="AWJ424">
            <v>0.106531</v>
          </cell>
        </row>
        <row r="425">
          <cell r="AWJ425">
            <v>0</v>
          </cell>
        </row>
        <row r="426">
          <cell r="AWJ426">
            <v>0</v>
          </cell>
        </row>
        <row r="427">
          <cell r="AWJ427">
            <v>0</v>
          </cell>
        </row>
        <row r="428">
          <cell r="AWJ428">
            <v>81.349746999999994</v>
          </cell>
        </row>
        <row r="429">
          <cell r="AWJ429">
            <v>0</v>
          </cell>
        </row>
        <row r="430">
          <cell r="AWJ430">
            <v>0</v>
          </cell>
        </row>
        <row r="431">
          <cell r="AWJ431">
            <v>45.938229</v>
          </cell>
        </row>
        <row r="432">
          <cell r="AWJ432">
            <v>0</v>
          </cell>
        </row>
        <row r="433">
          <cell r="AWJ433">
            <v>0</v>
          </cell>
        </row>
        <row r="434">
          <cell r="AWJ434">
            <v>0</v>
          </cell>
        </row>
        <row r="435">
          <cell r="AWJ435">
            <v>12.275187000000001</v>
          </cell>
        </row>
        <row r="436">
          <cell r="AWJ436">
            <v>3042.5124510000001</v>
          </cell>
        </row>
        <row r="437">
          <cell r="AWJ437">
            <v>4060.6369629999999</v>
          </cell>
        </row>
        <row r="438">
          <cell r="AWJ438">
            <v>2865.588135</v>
          </cell>
        </row>
        <row r="439">
          <cell r="AWJ439">
            <v>31.378544000000002</v>
          </cell>
        </row>
        <row r="440">
          <cell r="AWJ440">
            <v>350.88464399999998</v>
          </cell>
        </row>
        <row r="441">
          <cell r="AWJ441">
            <v>4.0658640000000004</v>
          </cell>
        </row>
        <row r="442">
          <cell r="AWJ442">
            <v>6.1653390000000003</v>
          </cell>
        </row>
        <row r="443">
          <cell r="AWJ443">
            <v>0</v>
          </cell>
        </row>
        <row r="444">
          <cell r="AWJ444">
            <v>0.86574300000000004</v>
          </cell>
        </row>
        <row r="445">
          <cell r="AWJ445">
            <v>1.150542</v>
          </cell>
        </row>
        <row r="446">
          <cell r="AWJ446">
            <v>1.7863549999999999</v>
          </cell>
        </row>
        <row r="447">
          <cell r="AWJ447">
            <v>0.44676300000000002</v>
          </cell>
        </row>
        <row r="448">
          <cell r="AWJ448">
            <v>7.213438</v>
          </cell>
        </row>
        <row r="449">
          <cell r="AWJ449">
            <v>1.8279380000000001</v>
          </cell>
        </row>
        <row r="450">
          <cell r="AWJ450">
            <v>0</v>
          </cell>
        </row>
        <row r="451">
          <cell r="AWJ451">
            <v>2081.1459960000002</v>
          </cell>
        </row>
        <row r="452">
          <cell r="AWJ452">
            <v>125.377411</v>
          </cell>
        </row>
        <row r="453">
          <cell r="AWJ453">
            <v>16.883120999999999</v>
          </cell>
        </row>
        <row r="454">
          <cell r="AWJ454">
            <v>11.035285</v>
          </cell>
        </row>
        <row r="455">
          <cell r="AWJ455">
            <v>13.975261</v>
          </cell>
        </row>
        <row r="456">
          <cell r="AWJ456">
            <v>0</v>
          </cell>
        </row>
        <row r="457">
          <cell r="AWJ457">
            <v>0.34161000000000002</v>
          </cell>
        </row>
        <row r="458">
          <cell r="AWJ458">
            <v>168.06146200000001</v>
          </cell>
        </row>
        <row r="459">
          <cell r="AWJ459">
            <v>9.2E-5</v>
          </cell>
        </row>
        <row r="460">
          <cell r="AWJ460">
            <v>4.7193649999999998</v>
          </cell>
        </row>
        <row r="461">
          <cell r="AWJ461">
            <v>284.98693800000001</v>
          </cell>
        </row>
        <row r="462">
          <cell r="AWJ462">
            <v>0.20791299999999999</v>
          </cell>
        </row>
        <row r="463">
          <cell r="AWJ463">
            <v>2179.038086</v>
          </cell>
        </row>
        <row r="464">
          <cell r="AWJ464">
            <v>1555.310669</v>
          </cell>
        </row>
        <row r="465">
          <cell r="AWJ465">
            <v>0</v>
          </cell>
        </row>
        <row r="466">
          <cell r="AWJ466">
            <v>16.134741000000002</v>
          </cell>
        </row>
        <row r="467">
          <cell r="AWJ467">
            <v>9366.3945309999999</v>
          </cell>
        </row>
        <row r="468">
          <cell r="AWJ468">
            <v>343.69314600000001</v>
          </cell>
        </row>
        <row r="469">
          <cell r="AWJ469">
            <v>1444.4844969999999</v>
          </cell>
        </row>
        <row r="470">
          <cell r="AWJ470">
            <v>8263.9355469999991</v>
          </cell>
        </row>
        <row r="471">
          <cell r="AWJ471">
            <v>0</v>
          </cell>
        </row>
        <row r="472">
          <cell r="AWJ472">
            <v>0.15368000000000001</v>
          </cell>
        </row>
        <row r="473">
          <cell r="AWJ473">
            <v>2956.3671880000002</v>
          </cell>
        </row>
        <row r="474">
          <cell r="AWJ474">
            <v>3666.7932129999999</v>
          </cell>
        </row>
        <row r="475">
          <cell r="AWJ475">
            <v>2551.024414</v>
          </cell>
        </row>
        <row r="476">
          <cell r="AWJ476">
            <v>19.098455000000001</v>
          </cell>
        </row>
        <row r="477">
          <cell r="AWJ477">
            <v>300.72753899999998</v>
          </cell>
        </row>
        <row r="478">
          <cell r="AWJ478">
            <v>4.2018959999999996</v>
          </cell>
        </row>
        <row r="479">
          <cell r="AWJ479">
            <v>5.9750930000000002</v>
          </cell>
        </row>
        <row r="480">
          <cell r="AWJ480">
            <v>0</v>
          </cell>
        </row>
        <row r="481">
          <cell r="AWJ481">
            <v>0.85151699999999997</v>
          </cell>
        </row>
        <row r="482">
          <cell r="AWJ482">
            <v>1.0180089999999999</v>
          </cell>
        </row>
        <row r="483">
          <cell r="AWJ483">
            <v>1.4731019999999999</v>
          </cell>
        </row>
        <row r="484">
          <cell r="AWJ484">
            <v>1.075617</v>
          </cell>
        </row>
        <row r="485">
          <cell r="AWJ485">
            <v>2.1568610000000001</v>
          </cell>
        </row>
        <row r="486">
          <cell r="AWJ486">
            <v>1.729662</v>
          </cell>
        </row>
        <row r="487">
          <cell r="AWJ487">
            <v>0</v>
          </cell>
        </row>
        <row r="488">
          <cell r="AWJ488">
            <v>7824.6191410000001</v>
          </cell>
        </row>
        <row r="489">
          <cell r="AWJ489">
            <v>1083.799438</v>
          </cell>
        </row>
        <row r="490">
          <cell r="AWJ490">
            <v>23.501723999999999</v>
          </cell>
        </row>
        <row r="491">
          <cell r="AWJ491">
            <v>59.819881000000002</v>
          </cell>
        </row>
        <row r="492">
          <cell r="AWJ492">
            <v>69.186836</v>
          </cell>
        </row>
        <row r="493">
          <cell r="AWJ493">
            <v>0</v>
          </cell>
        </row>
        <row r="494">
          <cell r="AWJ494">
            <v>381.24539199999998</v>
          </cell>
        </row>
        <row r="495">
          <cell r="AWJ495">
            <v>74.449959000000007</v>
          </cell>
        </row>
        <row r="496">
          <cell r="AWJ496">
            <v>2.6020000000000001E-3</v>
          </cell>
        </row>
        <row r="497">
          <cell r="AWJ497">
            <v>20.758462999999999</v>
          </cell>
        </row>
        <row r="498">
          <cell r="AWJ498">
            <v>7440.6152339999999</v>
          </cell>
        </row>
        <row r="499">
          <cell r="AWJ499">
            <v>13627.268555000001</v>
          </cell>
        </row>
        <row r="500">
          <cell r="AWJ500">
            <v>184.32444799999999</v>
          </cell>
        </row>
        <row r="501">
          <cell r="AWJ501">
            <v>1133.147095</v>
          </cell>
        </row>
        <row r="502">
          <cell r="AWJ502">
            <v>3.100174</v>
          </cell>
        </row>
        <row r="503">
          <cell r="AWJ503">
            <v>815.72216800000001</v>
          </cell>
        </row>
        <row r="504">
          <cell r="AWJ504">
            <v>15286.007813</v>
          </cell>
        </row>
        <row r="505">
          <cell r="AWJ505">
            <v>925.18414299999995</v>
          </cell>
        </row>
        <row r="506">
          <cell r="AWJ506">
            <v>8108.2226559999999</v>
          </cell>
        </row>
        <row r="507">
          <cell r="AWJ507">
            <v>245470</v>
          </cell>
        </row>
        <row r="508">
          <cell r="AWJ508">
            <v>976.52642800000001</v>
          </cell>
        </row>
        <row r="509">
          <cell r="AWJ509">
            <v>980.30523700000003</v>
          </cell>
        </row>
        <row r="510">
          <cell r="AWJ510">
            <v>17933.457031000002</v>
          </cell>
        </row>
        <row r="511">
          <cell r="AWJ511">
            <v>19528.179688</v>
          </cell>
        </row>
        <row r="512">
          <cell r="AWJ512">
            <v>6372.6264650000003</v>
          </cell>
        </row>
        <row r="513">
          <cell r="AWJ513">
            <v>232.42408800000001</v>
          </cell>
        </row>
        <row r="514">
          <cell r="AWJ514">
            <v>2071.7717290000001</v>
          </cell>
        </row>
        <row r="515">
          <cell r="AWJ515">
            <v>17.206385000000001</v>
          </cell>
        </row>
        <row r="516">
          <cell r="AWJ516">
            <v>74.548088000000007</v>
          </cell>
        </row>
        <row r="517">
          <cell r="AWJ517">
            <v>0</v>
          </cell>
        </row>
        <row r="518">
          <cell r="AWJ518">
            <v>8.4266000000000005</v>
          </cell>
        </row>
        <row r="519">
          <cell r="AWJ519">
            <v>2.7668059999999999</v>
          </cell>
        </row>
        <row r="520">
          <cell r="AWJ520">
            <v>5.915305</v>
          </cell>
        </row>
        <row r="521">
          <cell r="AWJ521">
            <v>4.3653050000000002</v>
          </cell>
        </row>
        <row r="522">
          <cell r="AWJ522">
            <v>15.997666000000001</v>
          </cell>
        </row>
        <row r="523">
          <cell r="AWJ523">
            <v>6.9490170000000004</v>
          </cell>
        </row>
        <row r="524">
          <cell r="AWJ524">
            <v>0</v>
          </cell>
        </row>
        <row r="525">
          <cell r="AWJ525">
            <v>4887.8173829999996</v>
          </cell>
        </row>
        <row r="526">
          <cell r="AWJ526">
            <v>130.65928600000001</v>
          </cell>
        </row>
        <row r="527">
          <cell r="AWJ527">
            <v>19.263892999999999</v>
          </cell>
        </row>
        <row r="528">
          <cell r="AWJ528">
            <v>24.361484999999998</v>
          </cell>
        </row>
        <row r="529">
          <cell r="AWJ529">
            <v>20.255034999999999</v>
          </cell>
        </row>
        <row r="530">
          <cell r="AWJ530">
            <v>0</v>
          </cell>
        </row>
        <row r="531">
          <cell r="AWJ531">
            <v>782.82080099999996</v>
          </cell>
        </row>
        <row r="532">
          <cell r="AWJ532">
            <v>317.90194700000001</v>
          </cell>
        </row>
        <row r="533">
          <cell r="AWJ533">
            <v>1.92E-3</v>
          </cell>
        </row>
        <row r="534">
          <cell r="AWJ534">
            <v>17.176289000000001</v>
          </cell>
        </row>
        <row r="535">
          <cell r="AWJ535">
            <v>12726.737305000001</v>
          </cell>
        </row>
        <row r="536">
          <cell r="AWJ536">
            <v>1263.9941409999999</v>
          </cell>
        </row>
        <row r="537">
          <cell r="AWJ537">
            <v>3182.633789</v>
          </cell>
        </row>
        <row r="538">
          <cell r="AWJ538">
            <v>5371.9389650000003</v>
          </cell>
        </row>
        <row r="539">
          <cell r="AWJ539">
            <v>101.292213</v>
          </cell>
        </row>
        <row r="540">
          <cell r="AWJ540">
            <v>897.72814900000003</v>
          </cell>
        </row>
        <row r="541">
          <cell r="AWJ541">
            <v>33323.195312999997</v>
          </cell>
        </row>
        <row r="542">
          <cell r="AWJ542">
            <v>4535.7724609999996</v>
          </cell>
        </row>
        <row r="543">
          <cell r="AWJ543">
            <v>19116.492188</v>
          </cell>
        </row>
        <row r="544">
          <cell r="AWJ544">
            <v>157107.890625</v>
          </cell>
        </row>
        <row r="545">
          <cell r="AWJ545">
            <v>1629.579956</v>
          </cell>
        </row>
        <row r="546">
          <cell r="AWJ546">
            <v>26557.035156000002</v>
          </cell>
        </row>
        <row r="547">
          <cell r="AWJ547">
            <v>21547.642577999999</v>
          </cell>
        </row>
        <row r="548">
          <cell r="AWJ548">
            <v>26805.609375</v>
          </cell>
        </row>
        <row r="549">
          <cell r="AWJ549">
            <v>9764.4462889999995</v>
          </cell>
        </row>
        <row r="550">
          <cell r="AWJ550">
            <v>138.25135800000001</v>
          </cell>
        </row>
        <row r="551">
          <cell r="AWJ551">
            <v>2467.0124510000001</v>
          </cell>
        </row>
        <row r="552">
          <cell r="AWJ552">
            <v>34.248092999999997</v>
          </cell>
        </row>
        <row r="553">
          <cell r="AWJ553">
            <v>58.709007</v>
          </cell>
        </row>
        <row r="554">
          <cell r="AWJ554">
            <v>0</v>
          </cell>
        </row>
        <row r="555">
          <cell r="AWJ555">
            <v>10.515485999999999</v>
          </cell>
        </row>
        <row r="556">
          <cell r="AWJ556">
            <v>5.0894709999999996</v>
          </cell>
        </row>
        <row r="557">
          <cell r="AWJ557">
            <v>10.022708</v>
          </cell>
        </row>
        <row r="558">
          <cell r="AWJ558">
            <v>5.0309889999999999</v>
          </cell>
        </row>
        <row r="559">
          <cell r="AWJ559">
            <v>11.896482000000001</v>
          </cell>
        </row>
        <row r="560">
          <cell r="AWJ560">
            <v>10.681656</v>
          </cell>
        </row>
        <row r="561">
          <cell r="AWJ561">
            <v>0</v>
          </cell>
        </row>
        <row r="562">
          <cell r="AWJ562">
            <v>9494.5742190000001</v>
          </cell>
        </row>
        <row r="563">
          <cell r="AWJ563">
            <v>211.84431499999999</v>
          </cell>
        </row>
        <row r="564">
          <cell r="AWJ564">
            <v>118.294037</v>
          </cell>
        </row>
        <row r="565">
          <cell r="AWJ565">
            <v>97.649749999999997</v>
          </cell>
        </row>
        <row r="566">
          <cell r="AWJ566">
            <v>73.018044000000003</v>
          </cell>
        </row>
        <row r="567">
          <cell r="AWJ567">
            <v>0</v>
          </cell>
        </row>
        <row r="568">
          <cell r="AWJ568">
            <v>1047.1104740000001</v>
          </cell>
        </row>
        <row r="569">
          <cell r="AWJ569">
            <v>143.37965399999999</v>
          </cell>
        </row>
        <row r="570">
          <cell r="AWJ570">
            <v>3.6299999999999999E-4</v>
          </cell>
        </row>
        <row r="571">
          <cell r="AWJ571">
            <v>4.8286829999999998</v>
          </cell>
        </row>
        <row r="572">
          <cell r="AWJ572">
            <v>2817.529297</v>
          </cell>
        </row>
        <row r="573">
          <cell r="AWJ573">
            <v>0</v>
          </cell>
        </row>
        <row r="574">
          <cell r="AWJ574">
            <v>263.94311499999998</v>
          </cell>
        </row>
        <row r="575">
          <cell r="AWJ575">
            <v>80.636100999999996</v>
          </cell>
        </row>
        <row r="576">
          <cell r="AWJ576">
            <v>57.651305999999998</v>
          </cell>
        </row>
        <row r="577">
          <cell r="AWJ577">
            <v>52.430508000000003</v>
          </cell>
        </row>
        <row r="578">
          <cell r="AWJ578">
            <v>2383.7177729999999</v>
          </cell>
        </row>
        <row r="579">
          <cell r="AWJ579">
            <v>12.551054000000001</v>
          </cell>
        </row>
        <row r="580">
          <cell r="AWJ580">
            <v>18053.935547000001</v>
          </cell>
        </row>
        <row r="581">
          <cell r="AWJ581">
            <v>1694.5195309999999</v>
          </cell>
        </row>
        <row r="582">
          <cell r="AWJ582">
            <v>0</v>
          </cell>
        </row>
        <row r="583">
          <cell r="AWJ583">
            <v>0</v>
          </cell>
        </row>
        <row r="584">
          <cell r="AWJ584">
            <v>6202.5590819999998</v>
          </cell>
        </row>
        <row r="585">
          <cell r="AWJ585">
            <v>7060.9868159999996</v>
          </cell>
        </row>
        <row r="586">
          <cell r="AWJ586">
            <v>3412.5229490000002</v>
          </cell>
        </row>
        <row r="587">
          <cell r="AWJ587">
            <v>43.593528999999997</v>
          </cell>
        </row>
        <row r="588">
          <cell r="AWJ588">
            <v>684.82195999999999</v>
          </cell>
        </row>
        <row r="589">
          <cell r="AWJ589">
            <v>6.680472</v>
          </cell>
        </row>
        <row r="590">
          <cell r="AWJ590">
            <v>10.179994000000001</v>
          </cell>
        </row>
        <row r="591">
          <cell r="AWJ591">
            <v>0</v>
          </cell>
        </row>
        <row r="592">
          <cell r="AWJ592">
            <v>1.7591570000000001</v>
          </cell>
        </row>
        <row r="593">
          <cell r="AWJ593">
            <v>1.858392</v>
          </cell>
        </row>
        <row r="594">
          <cell r="AWJ594">
            <v>2.0201280000000001</v>
          </cell>
        </row>
        <row r="595">
          <cell r="AWJ595">
            <v>1.602759</v>
          </cell>
        </row>
        <row r="596">
          <cell r="AWJ596">
            <v>4.0375050000000003</v>
          </cell>
        </row>
        <row r="597">
          <cell r="AWJ597">
            <v>3.4199489999999999</v>
          </cell>
        </row>
        <row r="598">
          <cell r="AWJ598">
            <v>0</v>
          </cell>
        </row>
        <row r="599">
          <cell r="AWJ599">
            <v>1460.1179199999999</v>
          </cell>
        </row>
        <row r="600">
          <cell r="AWJ600">
            <v>45.305225</v>
          </cell>
        </row>
        <row r="601">
          <cell r="AWJ601">
            <v>2.336319</v>
          </cell>
        </row>
        <row r="602">
          <cell r="AWJ602">
            <v>6.3802440000000002</v>
          </cell>
        </row>
        <row r="603">
          <cell r="AWJ603">
            <v>7.7654100000000001</v>
          </cell>
        </row>
        <row r="604">
          <cell r="AWJ604">
            <v>0</v>
          </cell>
        </row>
        <row r="605">
          <cell r="AWJ605">
            <v>0</v>
          </cell>
        </row>
        <row r="606">
          <cell r="AWJ606">
            <v>2.2440609999999999</v>
          </cell>
        </row>
        <row r="607">
          <cell r="AWJ607">
            <v>2.5099999999999998E-4</v>
          </cell>
        </row>
        <row r="608">
          <cell r="AWJ608">
            <v>4.8502900000000002</v>
          </cell>
        </row>
        <row r="609">
          <cell r="AWJ609">
            <v>1154.740356</v>
          </cell>
        </row>
        <row r="610">
          <cell r="AWJ610">
            <v>5.9255209999999998</v>
          </cell>
        </row>
        <row r="611">
          <cell r="AWJ611">
            <v>877.21362299999998</v>
          </cell>
        </row>
        <row r="612">
          <cell r="AWJ612">
            <v>732.02459699999997</v>
          </cell>
        </row>
        <row r="613">
          <cell r="AWJ613">
            <v>0</v>
          </cell>
        </row>
        <row r="614">
          <cell r="AWJ614">
            <v>86.357872</v>
          </cell>
        </row>
        <row r="615">
          <cell r="AWJ615">
            <v>4241.8051759999998</v>
          </cell>
        </row>
        <row r="616">
          <cell r="AWJ616">
            <v>1245.256592</v>
          </cell>
        </row>
        <row r="617">
          <cell r="AWJ617">
            <v>515.67620799999997</v>
          </cell>
        </row>
        <row r="618">
          <cell r="AWJ618">
            <v>52448.746094000002</v>
          </cell>
        </row>
        <row r="619">
          <cell r="AWJ619">
            <v>0</v>
          </cell>
        </row>
        <row r="620">
          <cell r="AWJ620">
            <v>441.04226699999998</v>
          </cell>
        </row>
        <row r="621">
          <cell r="AWJ621">
            <v>2156.1157229999999</v>
          </cell>
        </row>
        <row r="622">
          <cell r="AWJ622">
            <v>3372.4516600000002</v>
          </cell>
        </row>
        <row r="623">
          <cell r="AWJ623">
            <v>1732.0672609999999</v>
          </cell>
        </row>
        <row r="624">
          <cell r="AWJ624">
            <v>35.158051</v>
          </cell>
        </row>
        <row r="625">
          <cell r="AWJ625">
            <v>327.17184400000002</v>
          </cell>
        </row>
        <row r="626">
          <cell r="AWJ626">
            <v>3.1360489999999999</v>
          </cell>
        </row>
        <row r="627">
          <cell r="AWJ627">
            <v>6.8789689999999997</v>
          </cell>
        </row>
        <row r="628">
          <cell r="AWJ628">
            <v>0</v>
          </cell>
        </row>
        <row r="629">
          <cell r="AWJ629">
            <v>1.128752</v>
          </cell>
        </row>
        <row r="630">
          <cell r="AWJ630">
            <v>0.71134500000000001</v>
          </cell>
        </row>
        <row r="631">
          <cell r="AWJ631">
            <v>1.412622</v>
          </cell>
        </row>
        <row r="632">
          <cell r="AWJ632">
            <v>0.58703399999999994</v>
          </cell>
        </row>
        <row r="633">
          <cell r="AWJ633">
            <v>2.9975329999999998</v>
          </cell>
        </row>
        <row r="634">
          <cell r="AWJ634">
            <v>1.7036899999999999</v>
          </cell>
        </row>
        <row r="635">
          <cell r="AWJ635">
            <v>0</v>
          </cell>
        </row>
        <row r="636">
          <cell r="AWJ636">
            <v>1909.5500489999999</v>
          </cell>
        </row>
        <row r="637">
          <cell r="AWJ637">
            <v>43.345607999999999</v>
          </cell>
        </row>
        <row r="638">
          <cell r="AWJ638">
            <v>2.139662</v>
          </cell>
        </row>
        <row r="639">
          <cell r="AWJ639">
            <v>75.795952</v>
          </cell>
        </row>
        <row r="640">
          <cell r="AWJ640">
            <v>9.5130560000000006</v>
          </cell>
        </row>
        <row r="641">
          <cell r="AWJ641">
            <v>0</v>
          </cell>
        </row>
        <row r="642">
          <cell r="AWJ642">
            <v>0</v>
          </cell>
        </row>
        <row r="643">
          <cell r="AWJ643">
            <v>37.504973999999997</v>
          </cell>
        </row>
        <row r="644">
          <cell r="AWJ644">
            <v>5.7000000000000003E-5</v>
          </cell>
        </row>
        <row r="645">
          <cell r="AWJ645">
            <v>3.1042540000000001</v>
          </cell>
        </row>
        <row r="646">
          <cell r="AWJ646">
            <v>1245.0942379999999</v>
          </cell>
        </row>
        <row r="647">
          <cell r="AWJ647">
            <v>351.23004200000003</v>
          </cell>
        </row>
        <row r="648">
          <cell r="AWJ648">
            <v>0</v>
          </cell>
        </row>
        <row r="649">
          <cell r="AWJ649">
            <v>0</v>
          </cell>
        </row>
        <row r="650">
          <cell r="AWJ650">
            <v>0</v>
          </cell>
        </row>
        <row r="651">
          <cell r="AWJ651">
            <v>0</v>
          </cell>
        </row>
        <row r="652">
          <cell r="AWJ652">
            <v>6.4837920000000002</v>
          </cell>
        </row>
        <row r="653">
          <cell r="AWJ653">
            <v>0.72700100000000001</v>
          </cell>
        </row>
        <row r="654">
          <cell r="AWJ654">
            <v>0</v>
          </cell>
        </row>
        <row r="655">
          <cell r="AWJ655">
            <v>0</v>
          </cell>
        </row>
        <row r="656">
          <cell r="AWJ656">
            <v>0</v>
          </cell>
        </row>
        <row r="657">
          <cell r="AWJ657">
            <v>0</v>
          </cell>
        </row>
        <row r="658">
          <cell r="AWJ658">
            <v>1090.5275879999999</v>
          </cell>
        </row>
        <row r="659">
          <cell r="AWJ659">
            <v>1893.2163089999999</v>
          </cell>
        </row>
        <row r="660">
          <cell r="AWJ660">
            <v>579.43042000000003</v>
          </cell>
        </row>
        <row r="661">
          <cell r="AWJ661">
            <v>9.6114859999999993</v>
          </cell>
        </row>
        <row r="662">
          <cell r="AWJ662">
            <v>176.75907900000001</v>
          </cell>
        </row>
        <row r="663">
          <cell r="AWJ663">
            <v>2.052346</v>
          </cell>
        </row>
        <row r="664">
          <cell r="AWJ664">
            <v>3.2361249999999999</v>
          </cell>
        </row>
        <row r="665">
          <cell r="AWJ665">
            <v>0</v>
          </cell>
        </row>
        <row r="666">
          <cell r="AWJ666">
            <v>0.59537200000000001</v>
          </cell>
        </row>
        <row r="667">
          <cell r="AWJ667">
            <v>0.42577900000000002</v>
          </cell>
        </row>
        <row r="668">
          <cell r="AWJ668">
            <v>0.78890400000000005</v>
          </cell>
        </row>
        <row r="669">
          <cell r="AWJ669">
            <v>0.35181699999999999</v>
          </cell>
        </row>
        <row r="670">
          <cell r="AWJ670">
            <v>6.0490430000000002</v>
          </cell>
        </row>
        <row r="671">
          <cell r="AWJ671">
            <v>0.79841799999999996</v>
          </cell>
        </row>
        <row r="672">
          <cell r="AWJ672">
            <v>0</v>
          </cell>
        </row>
        <row r="673">
          <cell r="AWJ673">
            <v>1099.8013920000001</v>
          </cell>
        </row>
        <row r="674">
          <cell r="AWJ674">
            <v>113.91980700000001</v>
          </cell>
        </row>
        <row r="675">
          <cell r="AWJ675">
            <v>0.83021299999999998</v>
          </cell>
        </row>
        <row r="676">
          <cell r="AWJ676">
            <v>0.13322400000000001</v>
          </cell>
        </row>
        <row r="677">
          <cell r="AWJ677">
            <v>7.8626969999999998</v>
          </cell>
        </row>
        <row r="678">
          <cell r="AWJ678">
            <v>0</v>
          </cell>
        </row>
        <row r="679">
          <cell r="AWJ679">
            <v>209.04882799999999</v>
          </cell>
        </row>
        <row r="680">
          <cell r="AWJ680">
            <v>334.31066900000002</v>
          </cell>
        </row>
        <row r="681">
          <cell r="AWJ681">
            <v>1.0280000000000001E-3</v>
          </cell>
        </row>
        <row r="682">
          <cell r="AWJ682">
            <v>27.823065</v>
          </cell>
        </row>
        <row r="683">
          <cell r="AWJ683">
            <v>13299.983398</v>
          </cell>
        </row>
        <row r="684">
          <cell r="AWJ684">
            <v>5959.3325199999999</v>
          </cell>
        </row>
        <row r="685">
          <cell r="AWJ685">
            <v>1408.466797</v>
          </cell>
        </row>
        <row r="686">
          <cell r="AWJ686">
            <v>607.92059300000005</v>
          </cell>
        </row>
        <row r="687">
          <cell r="AWJ687">
            <v>177.18684400000001</v>
          </cell>
        </row>
        <row r="688">
          <cell r="AWJ688">
            <v>3586.7529300000001</v>
          </cell>
        </row>
        <row r="689">
          <cell r="AWJ689">
            <v>25791.232422000001</v>
          </cell>
        </row>
        <row r="690">
          <cell r="AWJ690">
            <v>11809.664063</v>
          </cell>
        </row>
        <row r="691">
          <cell r="AWJ691">
            <v>51903.160155999998</v>
          </cell>
        </row>
        <row r="692">
          <cell r="AWJ692">
            <v>262269.84375</v>
          </cell>
        </row>
        <row r="693">
          <cell r="AWJ693">
            <v>3618.1042480000001</v>
          </cell>
        </row>
        <row r="694">
          <cell r="AWJ694">
            <v>16477.892577999999</v>
          </cell>
        </row>
        <row r="695">
          <cell r="AWJ695">
            <v>18072.091797000001</v>
          </cell>
        </row>
        <row r="696">
          <cell r="AWJ696">
            <v>17073.453125</v>
          </cell>
        </row>
        <row r="697">
          <cell r="AWJ697">
            <v>12937.71875</v>
          </cell>
        </row>
        <row r="698">
          <cell r="AWJ698">
            <v>413.05001800000002</v>
          </cell>
        </row>
        <row r="699">
          <cell r="AWJ699">
            <v>3187.0673830000001</v>
          </cell>
        </row>
        <row r="700">
          <cell r="AWJ700">
            <v>12.987512000000001</v>
          </cell>
        </row>
        <row r="701">
          <cell r="AWJ701">
            <v>99.147887999999995</v>
          </cell>
        </row>
        <row r="702">
          <cell r="AWJ702">
            <v>0</v>
          </cell>
        </row>
        <row r="703">
          <cell r="AWJ703">
            <v>18.742364999999999</v>
          </cell>
        </row>
        <row r="704">
          <cell r="AWJ704">
            <v>2.1841529999999998</v>
          </cell>
        </row>
        <row r="705">
          <cell r="AWJ705">
            <v>5.1335160000000002</v>
          </cell>
        </row>
        <row r="706">
          <cell r="AWJ706">
            <v>5.8922829999999999</v>
          </cell>
        </row>
        <row r="707">
          <cell r="AWJ707">
            <v>9.3676499999999994</v>
          </cell>
        </row>
        <row r="708">
          <cell r="AWJ708">
            <v>5.1737650000000004</v>
          </cell>
        </row>
        <row r="709">
          <cell r="AWJ709">
            <v>0</v>
          </cell>
        </row>
        <row r="710">
          <cell r="AWJ710">
            <v>2903.3745119999999</v>
          </cell>
        </row>
        <row r="711">
          <cell r="AWJ711">
            <v>128.09082000000001</v>
          </cell>
        </row>
        <row r="712">
          <cell r="AWJ712">
            <v>59.429549999999999</v>
          </cell>
        </row>
        <row r="713">
          <cell r="AWJ713">
            <v>40.687716999999999</v>
          </cell>
        </row>
        <row r="714">
          <cell r="AWJ714">
            <v>26.623989000000002</v>
          </cell>
        </row>
        <row r="715">
          <cell r="AWJ715">
            <v>0</v>
          </cell>
        </row>
        <row r="716">
          <cell r="AWJ716">
            <v>24.337648000000002</v>
          </cell>
        </row>
        <row r="717">
          <cell r="AWJ717">
            <v>85.867760000000004</v>
          </cell>
        </row>
        <row r="718">
          <cell r="AWJ718">
            <v>3.4E-5</v>
          </cell>
        </row>
        <row r="719">
          <cell r="AWJ719">
            <v>8.3069579999999998</v>
          </cell>
        </row>
        <row r="720">
          <cell r="AWJ720">
            <v>396.92108200000001</v>
          </cell>
        </row>
        <row r="721">
          <cell r="AWJ721">
            <v>2376.9133299999999</v>
          </cell>
        </row>
        <row r="722">
          <cell r="AWJ722">
            <v>0</v>
          </cell>
        </row>
        <row r="723">
          <cell r="AWJ723">
            <v>0</v>
          </cell>
        </row>
        <row r="724">
          <cell r="AWJ724">
            <v>419.92446899999999</v>
          </cell>
        </row>
        <row r="725">
          <cell r="AWJ725">
            <v>120.078003</v>
          </cell>
        </row>
        <row r="726">
          <cell r="AWJ726">
            <v>11172.244140999999</v>
          </cell>
        </row>
        <row r="727">
          <cell r="AWJ727">
            <v>1.755776</v>
          </cell>
        </row>
        <row r="728">
          <cell r="AWJ728">
            <v>26.882641</v>
          </cell>
        </row>
        <row r="729">
          <cell r="AWJ729">
            <v>0</v>
          </cell>
        </row>
        <row r="730">
          <cell r="AWJ730">
            <v>0</v>
          </cell>
        </row>
        <row r="731">
          <cell r="AWJ731">
            <v>0.15368000000000001</v>
          </cell>
        </row>
        <row r="732">
          <cell r="AWJ732">
            <v>3328.8041990000002</v>
          </cell>
        </row>
        <row r="733">
          <cell r="AWJ733">
            <v>3949.1921390000002</v>
          </cell>
        </row>
        <row r="734">
          <cell r="AWJ734">
            <v>1708.6992190000001</v>
          </cell>
        </row>
        <row r="735">
          <cell r="AWJ735">
            <v>22.696753999999999</v>
          </cell>
        </row>
        <row r="736">
          <cell r="AWJ736">
            <v>333.506012</v>
          </cell>
        </row>
        <row r="737">
          <cell r="AWJ737">
            <v>5.3160309999999997</v>
          </cell>
        </row>
        <row r="738">
          <cell r="AWJ738">
            <v>7.041226</v>
          </cell>
        </row>
        <row r="739">
          <cell r="AWJ739">
            <v>0</v>
          </cell>
        </row>
        <row r="740">
          <cell r="AWJ740">
            <v>0.86498900000000001</v>
          </cell>
        </row>
        <row r="741">
          <cell r="AWJ741">
            <v>1.212842</v>
          </cell>
        </row>
        <row r="742">
          <cell r="AWJ742">
            <v>1.551704</v>
          </cell>
        </row>
        <row r="743">
          <cell r="AWJ743">
            <v>0.53735200000000005</v>
          </cell>
        </row>
        <row r="744">
          <cell r="AWJ744">
            <v>4.5724669999999996</v>
          </cell>
        </row>
        <row r="745">
          <cell r="AWJ745">
            <v>2.148326</v>
          </cell>
        </row>
        <row r="746">
          <cell r="AWJ746">
            <v>0</v>
          </cell>
        </row>
        <row r="747">
          <cell r="AWJ747">
            <v>3679.1875</v>
          </cell>
        </row>
        <row r="748">
          <cell r="AWJ748">
            <v>341.26095600000002</v>
          </cell>
        </row>
        <row r="749">
          <cell r="AWJ749">
            <v>20.563248000000002</v>
          </cell>
        </row>
        <row r="750">
          <cell r="AWJ750">
            <v>11.413857999999999</v>
          </cell>
        </row>
        <row r="751">
          <cell r="AWJ751">
            <v>24.545151000000001</v>
          </cell>
        </row>
        <row r="752">
          <cell r="AWJ752">
            <v>0</v>
          </cell>
        </row>
        <row r="753">
          <cell r="AWJ753">
            <v>5.1324860000000001</v>
          </cell>
        </row>
        <row r="754">
          <cell r="AWJ754">
            <v>183.70674099999999</v>
          </cell>
        </row>
        <row r="755">
          <cell r="AWJ755">
            <v>4.6999999999999999E-4</v>
          </cell>
        </row>
        <row r="756">
          <cell r="AWJ756">
            <v>7.9628439999999996</v>
          </cell>
        </row>
        <row r="757">
          <cell r="AWJ757">
            <v>1546.487061</v>
          </cell>
        </row>
        <row r="758">
          <cell r="AWJ758">
            <v>46.988337999999999</v>
          </cell>
        </row>
        <row r="759">
          <cell r="AWJ759">
            <v>1774.783081</v>
          </cell>
        </row>
        <row r="760">
          <cell r="AWJ760">
            <v>8348.7548829999996</v>
          </cell>
        </row>
        <row r="761">
          <cell r="AWJ761">
            <v>27.603470000000002</v>
          </cell>
        </row>
        <row r="762">
          <cell r="AWJ762">
            <v>1353.5123289999999</v>
          </cell>
        </row>
        <row r="763">
          <cell r="AWJ763">
            <v>9444.1367190000001</v>
          </cell>
        </row>
        <row r="764">
          <cell r="AWJ764">
            <v>128.87120100000001</v>
          </cell>
        </row>
        <row r="765">
          <cell r="AWJ765">
            <v>5647.7875979999999</v>
          </cell>
        </row>
        <row r="766">
          <cell r="AWJ766">
            <v>136367.203125</v>
          </cell>
        </row>
        <row r="767">
          <cell r="AWJ767">
            <v>754.30029300000001</v>
          </cell>
        </row>
        <row r="768">
          <cell r="AWJ768">
            <v>435.913208</v>
          </cell>
        </row>
        <row r="769">
          <cell r="AWJ769">
            <v>6471.0454099999997</v>
          </cell>
        </row>
        <row r="770">
          <cell r="AWJ770">
            <v>8738.4140630000002</v>
          </cell>
        </row>
        <row r="771">
          <cell r="AWJ771">
            <v>4858.3803710000002</v>
          </cell>
        </row>
        <row r="772">
          <cell r="AWJ772">
            <v>99.523300000000006</v>
          </cell>
        </row>
        <row r="773">
          <cell r="AWJ773">
            <v>790.11639400000001</v>
          </cell>
        </row>
        <row r="774">
          <cell r="AWJ774">
            <v>9.8260319999999997</v>
          </cell>
        </row>
        <row r="775">
          <cell r="AWJ775">
            <v>21.835986999999999</v>
          </cell>
        </row>
        <row r="776">
          <cell r="AWJ776">
            <v>0</v>
          </cell>
        </row>
        <row r="777">
          <cell r="AWJ777">
            <v>3.389173</v>
          </cell>
        </row>
        <row r="778">
          <cell r="AWJ778">
            <v>2.1432470000000001</v>
          </cell>
        </row>
        <row r="779">
          <cell r="AWJ779">
            <v>3.4418229999999999</v>
          </cell>
        </row>
        <row r="780">
          <cell r="AWJ780">
            <v>1.282006</v>
          </cell>
        </row>
        <row r="781">
          <cell r="AWJ781">
            <v>5.3234370000000002</v>
          </cell>
        </row>
        <row r="782">
          <cell r="AWJ782">
            <v>3.6110250000000002</v>
          </cell>
        </row>
        <row r="783">
          <cell r="AWJ783">
            <v>0</v>
          </cell>
        </row>
        <row r="784">
          <cell r="AWJ784">
            <v>916.92309599999999</v>
          </cell>
        </row>
        <row r="785">
          <cell r="AWJ785">
            <v>168.03762800000001</v>
          </cell>
        </row>
        <row r="786">
          <cell r="AWJ786">
            <v>1.0912809999999999</v>
          </cell>
        </row>
        <row r="787">
          <cell r="AWJ787">
            <v>0.85696300000000003</v>
          </cell>
        </row>
        <row r="788">
          <cell r="AWJ788">
            <v>8.7171520000000005</v>
          </cell>
        </row>
        <row r="789">
          <cell r="AWJ789">
            <v>0</v>
          </cell>
        </row>
        <row r="790">
          <cell r="AWJ790">
            <v>279.49551400000001</v>
          </cell>
        </row>
        <row r="791">
          <cell r="AWJ791">
            <v>123.108948</v>
          </cell>
        </row>
        <row r="792">
          <cell r="AWJ792">
            <v>2.3E-5</v>
          </cell>
        </row>
        <row r="793">
          <cell r="AWJ793">
            <v>7.7745369999999996</v>
          </cell>
        </row>
        <row r="794">
          <cell r="AWJ794">
            <v>3762.524414</v>
          </cell>
        </row>
        <row r="795">
          <cell r="AWJ795">
            <v>278.00567599999999</v>
          </cell>
        </row>
        <row r="796">
          <cell r="AWJ796">
            <v>954.56567399999994</v>
          </cell>
        </row>
        <row r="797">
          <cell r="AWJ797">
            <v>2389.117432</v>
          </cell>
        </row>
        <row r="798">
          <cell r="AWJ798">
            <v>2.9808999999999999E-2</v>
          </cell>
        </row>
        <row r="799">
          <cell r="AWJ799">
            <v>2558.7626949999999</v>
          </cell>
        </row>
        <row r="800">
          <cell r="AWJ800">
            <v>10027.335938</v>
          </cell>
        </row>
        <row r="801">
          <cell r="AWJ801">
            <v>1872.685913</v>
          </cell>
        </row>
        <row r="802">
          <cell r="AWJ802">
            <v>3800.2844239999999</v>
          </cell>
        </row>
        <row r="803">
          <cell r="AWJ803">
            <v>92937.359375</v>
          </cell>
        </row>
        <row r="804">
          <cell r="AWJ804">
            <v>0</v>
          </cell>
        </row>
        <row r="805">
          <cell r="AWJ805">
            <v>2023.2542719999999</v>
          </cell>
        </row>
        <row r="806">
          <cell r="AWJ806">
            <v>5544.9658200000003</v>
          </cell>
        </row>
        <row r="807">
          <cell r="AWJ807">
            <v>5176.9150390000004</v>
          </cell>
        </row>
        <row r="808">
          <cell r="AWJ808">
            <v>3560.3017580000001</v>
          </cell>
        </row>
        <row r="809">
          <cell r="AWJ809">
            <v>110.025772</v>
          </cell>
        </row>
        <row r="810">
          <cell r="AWJ810">
            <v>537.20318599999996</v>
          </cell>
        </row>
        <row r="811">
          <cell r="AWJ811">
            <v>3.7580249999999999</v>
          </cell>
        </row>
        <row r="812">
          <cell r="AWJ812">
            <v>41.540759999999999</v>
          </cell>
        </row>
        <row r="813">
          <cell r="AWJ813">
            <v>0</v>
          </cell>
        </row>
        <row r="814">
          <cell r="AWJ814">
            <v>2.2416040000000002</v>
          </cell>
        </row>
        <row r="815">
          <cell r="AWJ815">
            <v>0.76271</v>
          </cell>
        </row>
        <row r="816">
          <cell r="AWJ816">
            <v>1.369291</v>
          </cell>
        </row>
        <row r="817">
          <cell r="AWJ817">
            <v>0.54631600000000002</v>
          </cell>
        </row>
        <row r="818">
          <cell r="AWJ818">
            <v>3.864973</v>
          </cell>
        </row>
        <row r="819">
          <cell r="AWJ819">
            <v>1.8033539999999999</v>
          </cell>
        </row>
        <row r="820">
          <cell r="AWJ820">
            <v>0</v>
          </cell>
        </row>
        <row r="821">
          <cell r="AWJ821">
            <v>381.04519699999997</v>
          </cell>
        </row>
        <row r="822">
          <cell r="AWJ822">
            <v>14.61382</v>
          </cell>
        </row>
        <row r="823">
          <cell r="AWJ823">
            <v>10.738773999999999</v>
          </cell>
        </row>
        <row r="824">
          <cell r="AWJ824">
            <v>17.678716999999999</v>
          </cell>
        </row>
        <row r="825">
          <cell r="AWJ825">
            <v>3.5784729999999998</v>
          </cell>
        </row>
        <row r="826">
          <cell r="AWJ826">
            <v>0</v>
          </cell>
        </row>
        <row r="827">
          <cell r="AWJ827">
            <v>0</v>
          </cell>
        </row>
        <row r="828">
          <cell r="AWJ828">
            <v>4.3768099999999999</v>
          </cell>
        </row>
        <row r="829">
          <cell r="AWJ829">
            <v>4.9600000000000002E-4</v>
          </cell>
        </row>
        <row r="830">
          <cell r="AWJ830">
            <v>4.7400960000000003</v>
          </cell>
        </row>
        <row r="831">
          <cell r="AWJ831">
            <v>530.63330099999996</v>
          </cell>
        </row>
        <row r="832">
          <cell r="AWJ832">
            <v>4.5740860000000003</v>
          </cell>
        </row>
        <row r="833">
          <cell r="AWJ833">
            <v>0</v>
          </cell>
        </row>
        <row r="834">
          <cell r="AWJ834">
            <v>0</v>
          </cell>
        </row>
        <row r="835">
          <cell r="AWJ835">
            <v>0</v>
          </cell>
        </row>
        <row r="836">
          <cell r="AWJ836">
            <v>0</v>
          </cell>
        </row>
        <row r="837">
          <cell r="AWJ837">
            <v>11.523927</v>
          </cell>
        </row>
        <row r="838">
          <cell r="AWJ838">
            <v>5.5416679999999996</v>
          </cell>
        </row>
        <row r="839">
          <cell r="AWJ839">
            <v>2.0107E-2</v>
          </cell>
        </row>
        <row r="840">
          <cell r="AWJ840">
            <v>0</v>
          </cell>
        </row>
        <row r="841">
          <cell r="AWJ841">
            <v>0</v>
          </cell>
        </row>
        <row r="842">
          <cell r="AWJ842">
            <v>0</v>
          </cell>
        </row>
        <row r="843">
          <cell r="AWJ843">
            <v>2158.7282709999999</v>
          </cell>
        </row>
        <row r="844">
          <cell r="AWJ844">
            <v>4957.4682620000003</v>
          </cell>
        </row>
        <row r="845">
          <cell r="AWJ845">
            <v>1840.9345699999999</v>
          </cell>
        </row>
        <row r="846">
          <cell r="AWJ846">
            <v>32.954746</v>
          </cell>
        </row>
        <row r="847">
          <cell r="AWJ847">
            <v>424.96154799999999</v>
          </cell>
        </row>
        <row r="848">
          <cell r="AWJ848">
            <v>3.9126970000000001</v>
          </cell>
        </row>
        <row r="849">
          <cell r="AWJ849">
            <v>17.959585000000001</v>
          </cell>
        </row>
        <row r="850">
          <cell r="AWJ850">
            <v>0</v>
          </cell>
        </row>
        <row r="851">
          <cell r="AWJ851">
            <v>4.3861540000000003</v>
          </cell>
        </row>
        <row r="852">
          <cell r="AWJ852">
            <v>0.48738900000000002</v>
          </cell>
        </row>
        <row r="853">
          <cell r="AWJ853">
            <v>1.3291440000000001</v>
          </cell>
        </row>
        <row r="854">
          <cell r="AWJ854">
            <v>3.3005620000000002</v>
          </cell>
        </row>
        <row r="855">
          <cell r="AWJ855">
            <v>33.585017999999998</v>
          </cell>
        </row>
        <row r="856">
          <cell r="AWJ856">
            <v>1.2986489999999999</v>
          </cell>
        </row>
        <row r="857">
          <cell r="AWJ857">
            <v>0</v>
          </cell>
        </row>
        <row r="858">
          <cell r="AWJ858">
            <v>2375.7065429999998</v>
          </cell>
        </row>
        <row r="859">
          <cell r="AWJ859">
            <v>131.465439</v>
          </cell>
        </row>
        <row r="860">
          <cell r="AWJ860">
            <v>1.9573990000000001</v>
          </cell>
        </row>
        <row r="861">
          <cell r="AWJ861">
            <v>8.9864300000000004</v>
          </cell>
        </row>
        <row r="862">
          <cell r="AWJ862">
            <v>17.612363999999999</v>
          </cell>
        </row>
        <row r="863">
          <cell r="AWJ863">
            <v>0</v>
          </cell>
        </row>
        <row r="864">
          <cell r="AWJ864">
            <v>2056.310547</v>
          </cell>
        </row>
        <row r="865">
          <cell r="AWJ865">
            <v>141.91941800000001</v>
          </cell>
        </row>
        <row r="866">
          <cell r="AWJ866">
            <v>9.1000000000000003E-5</v>
          </cell>
        </row>
        <row r="867">
          <cell r="AWJ867">
            <v>6.4110959999999997</v>
          </cell>
        </row>
        <row r="868">
          <cell r="AWJ868">
            <v>3691.5895999999998</v>
          </cell>
        </row>
        <row r="869">
          <cell r="AWJ869">
            <v>49.080463000000002</v>
          </cell>
        </row>
        <row r="870">
          <cell r="AWJ870">
            <v>1446.3396</v>
          </cell>
        </row>
        <row r="871">
          <cell r="AWJ871">
            <v>1782.0577390000001</v>
          </cell>
        </row>
        <row r="872">
          <cell r="AWJ872">
            <v>5.9618999999999998E-2</v>
          </cell>
        </row>
        <row r="873">
          <cell r="AWJ873">
            <v>889.89758300000005</v>
          </cell>
        </row>
        <row r="874">
          <cell r="AWJ874">
            <v>7440.8349609999996</v>
          </cell>
        </row>
        <row r="875">
          <cell r="AWJ875">
            <v>234.90360999999999</v>
          </cell>
        </row>
        <row r="876">
          <cell r="AWJ876">
            <v>11585.895508</v>
          </cell>
        </row>
        <row r="877">
          <cell r="AWJ877">
            <v>85747.992188000004</v>
          </cell>
        </row>
        <row r="878">
          <cell r="AWJ878">
            <v>221.952057</v>
          </cell>
        </row>
        <row r="879">
          <cell r="AWJ879">
            <v>1157.959351</v>
          </cell>
        </row>
        <row r="880">
          <cell r="AWJ880">
            <v>4029.8254390000002</v>
          </cell>
        </row>
        <row r="881">
          <cell r="AWJ881">
            <v>4395.1777339999999</v>
          </cell>
        </row>
        <row r="882">
          <cell r="AWJ882">
            <v>2215.413086</v>
          </cell>
        </row>
        <row r="883">
          <cell r="AWJ883">
            <v>37.004505000000002</v>
          </cell>
        </row>
        <row r="884">
          <cell r="AWJ884">
            <v>428.79409800000002</v>
          </cell>
        </row>
        <row r="885">
          <cell r="AWJ885">
            <v>5.1122730000000001</v>
          </cell>
        </row>
        <row r="886">
          <cell r="AWJ886">
            <v>10.030754</v>
          </cell>
        </row>
        <row r="887">
          <cell r="AWJ887">
            <v>0</v>
          </cell>
        </row>
        <row r="888">
          <cell r="AWJ888">
            <v>2.1306219999999998</v>
          </cell>
        </row>
        <row r="889">
          <cell r="AWJ889">
            <v>1.003153</v>
          </cell>
        </row>
        <row r="890">
          <cell r="AWJ890">
            <v>1.7154199999999999</v>
          </cell>
        </row>
        <row r="891">
          <cell r="AWJ891">
            <v>0.56123699999999999</v>
          </cell>
        </row>
        <row r="892">
          <cell r="AWJ892">
            <v>2.9656280000000002</v>
          </cell>
        </row>
        <row r="893">
          <cell r="AWJ893">
            <v>3.907044</v>
          </cell>
        </row>
        <row r="894">
          <cell r="AWJ894">
            <v>0</v>
          </cell>
        </row>
        <row r="895">
          <cell r="AWJ895">
            <v>9748.1708980000003</v>
          </cell>
        </row>
        <row r="896">
          <cell r="AWJ896">
            <v>119.066963</v>
          </cell>
        </row>
        <row r="897">
          <cell r="AWJ897">
            <v>1.673289</v>
          </cell>
        </row>
        <row r="898">
          <cell r="AWJ898">
            <v>302.86257899999998</v>
          </cell>
        </row>
        <row r="899">
          <cell r="AWJ899">
            <v>31.053142999999999</v>
          </cell>
        </row>
        <row r="900">
          <cell r="AWJ900">
            <v>0</v>
          </cell>
        </row>
        <row r="901">
          <cell r="AWJ901">
            <v>868.31500200000005</v>
          </cell>
        </row>
        <row r="902">
          <cell r="AWJ902">
            <v>159.28659099999999</v>
          </cell>
        </row>
        <row r="903">
          <cell r="AWJ903">
            <v>3.7199999999999999E-4</v>
          </cell>
        </row>
        <row r="904">
          <cell r="AWJ904">
            <v>8.1714249999999993</v>
          </cell>
        </row>
        <row r="905">
          <cell r="AWJ905">
            <v>3969.7434079999998</v>
          </cell>
        </row>
        <row r="906">
          <cell r="AWJ906">
            <v>148.86570699999999</v>
          </cell>
        </row>
        <row r="907">
          <cell r="AWJ907">
            <v>0</v>
          </cell>
        </row>
        <row r="908">
          <cell r="AWJ908">
            <v>55.647305000000003</v>
          </cell>
        </row>
        <row r="909">
          <cell r="AWJ909">
            <v>0</v>
          </cell>
        </row>
        <row r="910">
          <cell r="AWJ910">
            <v>10.465377999999999</v>
          </cell>
        </row>
        <row r="911">
          <cell r="AWJ911">
            <v>96.826308999999995</v>
          </cell>
        </row>
        <row r="912">
          <cell r="AWJ912">
            <v>1.4265680000000001</v>
          </cell>
        </row>
        <row r="913">
          <cell r="AWJ913">
            <v>468.44558699999999</v>
          </cell>
        </row>
        <row r="914">
          <cell r="AWJ914">
            <v>1614.841187</v>
          </cell>
        </row>
        <row r="915">
          <cell r="AWJ915">
            <v>0</v>
          </cell>
        </row>
        <row r="916">
          <cell r="AWJ916">
            <v>0</v>
          </cell>
        </row>
        <row r="917">
          <cell r="AWJ917">
            <v>6156.4130859999996</v>
          </cell>
        </row>
        <row r="918">
          <cell r="AWJ918">
            <v>7093.5820309999999</v>
          </cell>
        </row>
        <row r="919">
          <cell r="AWJ919">
            <v>2779.2453609999998</v>
          </cell>
        </row>
        <row r="920">
          <cell r="AWJ920">
            <v>50.043422999999997</v>
          </cell>
        </row>
        <row r="921">
          <cell r="AWJ921">
            <v>704.507385</v>
          </cell>
        </row>
        <row r="922">
          <cell r="AWJ922">
            <v>5.300116</v>
          </cell>
        </row>
        <row r="923">
          <cell r="AWJ923">
            <v>14.743169</v>
          </cell>
        </row>
        <row r="924">
          <cell r="AWJ924">
            <v>0</v>
          </cell>
        </row>
        <row r="925">
          <cell r="AWJ925">
            <v>1.3953450000000001</v>
          </cell>
        </row>
        <row r="926">
          <cell r="AWJ926">
            <v>1.332409</v>
          </cell>
        </row>
        <row r="927">
          <cell r="AWJ927">
            <v>1.9484669999999999</v>
          </cell>
        </row>
        <row r="928">
          <cell r="AWJ928">
            <v>1.443141</v>
          </cell>
        </row>
        <row r="929">
          <cell r="AWJ929">
            <v>5.6246929999999997</v>
          </cell>
        </row>
        <row r="930">
          <cell r="AWJ930">
            <v>3.328589</v>
          </cell>
        </row>
        <row r="931">
          <cell r="AWJ931">
            <v>0</v>
          </cell>
        </row>
        <row r="932">
          <cell r="AWJ932">
            <v>6749.0625</v>
          </cell>
        </row>
        <row r="933">
          <cell r="AWJ933">
            <v>223.29283100000001</v>
          </cell>
        </row>
        <row r="934">
          <cell r="AWJ934">
            <v>11.831972</v>
          </cell>
        </row>
        <row r="935">
          <cell r="AWJ935">
            <v>268.96343999999999</v>
          </cell>
        </row>
        <row r="936">
          <cell r="AWJ936">
            <v>34.061934999999998</v>
          </cell>
        </row>
        <row r="937">
          <cell r="AWJ937">
            <v>0</v>
          </cell>
        </row>
        <row r="938">
          <cell r="AWJ938">
            <v>6861.8007809999999</v>
          </cell>
        </row>
        <row r="939">
          <cell r="AWJ939">
            <v>253.27363600000001</v>
          </cell>
        </row>
        <row r="940">
          <cell r="AWJ940">
            <v>2.4499999999999999E-4</v>
          </cell>
        </row>
        <row r="941">
          <cell r="AWJ941">
            <v>10.957799</v>
          </cell>
        </row>
        <row r="942">
          <cell r="AWJ942">
            <v>5011.408203</v>
          </cell>
        </row>
        <row r="943">
          <cell r="AWJ943">
            <v>1729.43335</v>
          </cell>
        </row>
        <row r="944">
          <cell r="AWJ944">
            <v>1052.8016359999999</v>
          </cell>
        </row>
        <row r="945">
          <cell r="AWJ945">
            <v>4309.033203</v>
          </cell>
        </row>
        <row r="946">
          <cell r="AWJ946">
            <v>44.624614999999999</v>
          </cell>
        </row>
        <row r="947">
          <cell r="AWJ947">
            <v>874.058899</v>
          </cell>
        </row>
        <row r="948">
          <cell r="AWJ948">
            <v>8277.9150389999995</v>
          </cell>
        </row>
        <row r="949">
          <cell r="AWJ949">
            <v>186.27685500000001</v>
          </cell>
        </row>
        <row r="950">
          <cell r="AWJ950">
            <v>33286.277344000002</v>
          </cell>
        </row>
        <row r="951">
          <cell r="AWJ951">
            <v>185879.328125</v>
          </cell>
        </row>
        <row r="952">
          <cell r="AWJ952">
            <v>788.74902299999997</v>
          </cell>
        </row>
        <row r="953">
          <cell r="AWJ953">
            <v>6553.7514650000003</v>
          </cell>
        </row>
        <row r="954">
          <cell r="AWJ954">
            <v>8757.4697269999997</v>
          </cell>
        </row>
        <row r="955">
          <cell r="AWJ955">
            <v>7123.4438479999999</v>
          </cell>
        </row>
        <row r="956">
          <cell r="AWJ956">
            <v>2568.1921390000002</v>
          </cell>
        </row>
        <row r="957">
          <cell r="AWJ957">
            <v>77.563614000000001</v>
          </cell>
        </row>
        <row r="958">
          <cell r="AWJ958">
            <v>634.58599900000002</v>
          </cell>
        </row>
        <row r="959">
          <cell r="AWJ959">
            <v>5.2647620000000002</v>
          </cell>
        </row>
        <row r="960">
          <cell r="AWJ960">
            <v>26.975632000000001</v>
          </cell>
        </row>
        <row r="961">
          <cell r="AWJ961">
            <v>0</v>
          </cell>
        </row>
        <row r="962">
          <cell r="AWJ962">
            <v>3.3327499999999999</v>
          </cell>
        </row>
        <row r="963">
          <cell r="AWJ963">
            <v>1.182647</v>
          </cell>
        </row>
        <row r="964">
          <cell r="AWJ964">
            <v>2.5927229999999999</v>
          </cell>
        </row>
        <row r="965">
          <cell r="AWJ965">
            <v>1.374997</v>
          </cell>
        </row>
        <row r="966">
          <cell r="AWJ966">
            <v>4.7268100000000004</v>
          </cell>
        </row>
        <row r="967">
          <cell r="AWJ967">
            <v>3.5192860000000001</v>
          </cell>
        </row>
        <row r="968">
          <cell r="AWJ968">
            <v>0</v>
          </cell>
        </row>
        <row r="969">
          <cell r="AWJ969">
            <v>866.83966099999998</v>
          </cell>
        </row>
        <row r="970">
          <cell r="AWJ970">
            <v>141.40983600000001</v>
          </cell>
        </row>
        <row r="971">
          <cell r="AWJ971">
            <v>9.1597790000000003</v>
          </cell>
        </row>
        <row r="972">
          <cell r="AWJ972">
            <v>76.381675999999999</v>
          </cell>
        </row>
        <row r="973">
          <cell r="AWJ973">
            <v>16.301991000000001</v>
          </cell>
        </row>
        <row r="974">
          <cell r="AWJ974">
            <v>156549.453125</v>
          </cell>
        </row>
        <row r="975">
          <cell r="AWJ975">
            <v>0</v>
          </cell>
        </row>
        <row r="976">
          <cell r="AWJ976">
            <v>44.148003000000003</v>
          </cell>
        </row>
        <row r="977">
          <cell r="AWJ977">
            <v>1.5E-5</v>
          </cell>
        </row>
        <row r="978">
          <cell r="AWJ978">
            <v>10.577612999999999</v>
          </cell>
        </row>
        <row r="979">
          <cell r="AWJ979">
            <v>1223.2248540000001</v>
          </cell>
        </row>
        <row r="980">
          <cell r="AWJ980">
            <v>0.63673400000000002</v>
          </cell>
        </row>
        <row r="981">
          <cell r="AWJ981">
            <v>0</v>
          </cell>
        </row>
        <row r="982">
          <cell r="AWJ982">
            <v>0</v>
          </cell>
        </row>
        <row r="983">
          <cell r="AWJ983">
            <v>0</v>
          </cell>
        </row>
        <row r="984">
          <cell r="AWJ984">
            <v>0</v>
          </cell>
        </row>
        <row r="985">
          <cell r="AWJ985">
            <v>7240.7109380000002</v>
          </cell>
        </row>
        <row r="986">
          <cell r="AWJ986">
            <v>91.725571000000002</v>
          </cell>
        </row>
        <row r="987">
          <cell r="AWJ987">
            <v>21.051701000000001</v>
          </cell>
        </row>
        <row r="988">
          <cell r="AWJ988">
            <v>0</v>
          </cell>
        </row>
        <row r="989">
          <cell r="AWJ989">
            <v>0</v>
          </cell>
        </row>
        <row r="990">
          <cell r="AWJ990">
            <v>0</v>
          </cell>
        </row>
        <row r="991">
          <cell r="AWJ991">
            <v>3689.368164</v>
          </cell>
        </row>
        <row r="992">
          <cell r="AWJ992">
            <v>4518.4853519999997</v>
          </cell>
        </row>
        <row r="993">
          <cell r="AWJ993">
            <v>1878.7789310000001</v>
          </cell>
        </row>
        <row r="994">
          <cell r="AWJ994">
            <v>30.015162</v>
          </cell>
        </row>
        <row r="995">
          <cell r="AWJ995">
            <v>383.57757600000002</v>
          </cell>
        </row>
        <row r="996">
          <cell r="AWJ996">
            <v>4.5635640000000004</v>
          </cell>
        </row>
        <row r="997">
          <cell r="AWJ997">
            <v>25.717023999999999</v>
          </cell>
        </row>
        <row r="998">
          <cell r="AWJ998">
            <v>0</v>
          </cell>
        </row>
        <row r="999">
          <cell r="AWJ999">
            <v>1.1922600000000001</v>
          </cell>
        </row>
        <row r="1000">
          <cell r="AWJ1000">
            <v>0.97203499999999998</v>
          </cell>
        </row>
        <row r="1001">
          <cell r="AWJ1001">
            <v>2.3087580000000001</v>
          </cell>
        </row>
        <row r="1002">
          <cell r="AWJ1002">
            <v>0.31483499999999998</v>
          </cell>
        </row>
        <row r="1003">
          <cell r="AWJ1003">
            <v>3.4538090000000001</v>
          </cell>
        </row>
        <row r="1004">
          <cell r="AWJ1004">
            <v>1.9250529999999999</v>
          </cell>
        </row>
        <row r="1005">
          <cell r="AWJ1005">
            <v>0</v>
          </cell>
        </row>
        <row r="1006">
          <cell r="AWJ1006">
            <v>3910.3996579999998</v>
          </cell>
        </row>
        <row r="1007">
          <cell r="AWJ1007">
            <v>42.929085000000001</v>
          </cell>
        </row>
        <row r="1008">
          <cell r="AWJ1008">
            <v>12.570909</v>
          </cell>
        </row>
        <row r="1009">
          <cell r="AWJ1009">
            <v>67.894553999999999</v>
          </cell>
        </row>
        <row r="1010">
          <cell r="AWJ1010">
            <v>16.171704999999999</v>
          </cell>
        </row>
        <row r="1011">
          <cell r="AWJ1011">
            <v>5398.2583009999998</v>
          </cell>
        </row>
        <row r="1012">
          <cell r="AWJ1012">
            <v>0</v>
          </cell>
        </row>
        <row r="1013">
          <cell r="AWJ1013">
            <v>298.733948</v>
          </cell>
        </row>
        <row r="1014">
          <cell r="AWJ1014">
            <v>1.7699999999999999E-4</v>
          </cell>
        </row>
        <row r="1015">
          <cell r="AWJ1015">
            <v>11.510626</v>
          </cell>
        </row>
        <row r="1016">
          <cell r="AWJ1016">
            <v>3660.2238769999999</v>
          </cell>
        </row>
        <row r="1017">
          <cell r="AWJ1017">
            <v>170.68357800000001</v>
          </cell>
        </row>
        <row r="1018">
          <cell r="AWJ1018">
            <v>765.86193800000001</v>
          </cell>
        </row>
        <row r="1019">
          <cell r="AWJ1019">
            <v>918.32757600000002</v>
          </cell>
        </row>
        <row r="1020">
          <cell r="AWJ1020">
            <v>121.026009</v>
          </cell>
        </row>
        <row r="1021">
          <cell r="AWJ1021">
            <v>3485.6223140000002</v>
          </cell>
        </row>
        <row r="1022">
          <cell r="AWJ1022">
            <v>50372.882812999997</v>
          </cell>
        </row>
        <row r="1023">
          <cell r="AWJ1023">
            <v>2850.2141109999998</v>
          </cell>
        </row>
        <row r="1024">
          <cell r="AWJ1024">
            <v>4151.7416990000002</v>
          </cell>
        </row>
        <row r="1025">
          <cell r="AWJ1025">
            <v>146505.609375</v>
          </cell>
        </row>
        <row r="1026">
          <cell r="AWJ1026">
            <v>2653.8530270000001</v>
          </cell>
        </row>
        <row r="1027">
          <cell r="AWJ1027">
            <v>15354.290039</v>
          </cell>
        </row>
        <row r="1028">
          <cell r="AWJ1028">
            <v>5056.8110349999997</v>
          </cell>
        </row>
        <row r="1029">
          <cell r="AWJ1029">
            <v>7400.2573240000002</v>
          </cell>
        </row>
        <row r="1030">
          <cell r="AWJ1030">
            <v>5580.2070309999999</v>
          </cell>
        </row>
        <row r="1031">
          <cell r="AWJ1031">
            <v>60.464309999999998</v>
          </cell>
        </row>
        <row r="1032">
          <cell r="AWJ1032">
            <v>765.23699999999997</v>
          </cell>
        </row>
        <row r="1033">
          <cell r="AWJ1033">
            <v>7.3210980000000001</v>
          </cell>
        </row>
        <row r="1034">
          <cell r="AWJ1034">
            <v>24.089787000000001</v>
          </cell>
        </row>
        <row r="1035">
          <cell r="AWJ1035">
            <v>0</v>
          </cell>
        </row>
        <row r="1036">
          <cell r="AWJ1036">
            <v>3.0676960000000002</v>
          </cell>
        </row>
        <row r="1037">
          <cell r="AWJ1037">
            <v>1.3554459999999999</v>
          </cell>
        </row>
        <row r="1038">
          <cell r="AWJ1038">
            <v>3.0978469999999998</v>
          </cell>
        </row>
        <row r="1039">
          <cell r="AWJ1039">
            <v>0.80430699999999999</v>
          </cell>
        </row>
        <row r="1040">
          <cell r="AWJ1040">
            <v>4.7483700000000004</v>
          </cell>
        </row>
        <row r="1041">
          <cell r="AWJ1041">
            <v>3.4270909999999999</v>
          </cell>
        </row>
        <row r="1042">
          <cell r="AWJ1042">
            <v>0</v>
          </cell>
        </row>
        <row r="1043">
          <cell r="AWJ1043">
            <v>793.77355999999997</v>
          </cell>
        </row>
        <row r="1044">
          <cell r="AWJ1044">
            <v>22.488859000000001</v>
          </cell>
        </row>
        <row r="1045">
          <cell r="AWJ1045">
            <v>2.6448879999999999</v>
          </cell>
        </row>
        <row r="1046">
          <cell r="AWJ1046">
            <v>0.39389400000000002</v>
          </cell>
        </row>
        <row r="1047">
          <cell r="AWJ1047">
            <v>3.0056829999999999</v>
          </cell>
        </row>
        <row r="1048">
          <cell r="AWJ1048">
            <v>0</v>
          </cell>
        </row>
        <row r="1049">
          <cell r="AWJ1049">
            <v>0</v>
          </cell>
        </row>
        <row r="1050">
          <cell r="AWJ1050">
            <v>16.831821000000001</v>
          </cell>
        </row>
        <row r="1051">
          <cell r="AWJ1051">
            <v>5.3000000000000001E-5</v>
          </cell>
        </row>
        <row r="1052">
          <cell r="AWJ1052">
            <v>1.516896</v>
          </cell>
        </row>
        <row r="1053">
          <cell r="AWJ1053">
            <v>358.78280599999999</v>
          </cell>
        </row>
        <row r="1054">
          <cell r="AWJ1054">
            <v>0</v>
          </cell>
        </row>
        <row r="1055">
          <cell r="AWJ1055">
            <v>600.26483199999996</v>
          </cell>
        </row>
        <row r="1056">
          <cell r="AWJ1056">
            <v>2628.3378910000001</v>
          </cell>
        </row>
        <row r="1057">
          <cell r="AWJ1057">
            <v>0</v>
          </cell>
        </row>
        <row r="1058">
          <cell r="AWJ1058">
            <v>165.37370300000001</v>
          </cell>
        </row>
        <row r="1059">
          <cell r="AWJ1059">
            <v>4150.1333009999998</v>
          </cell>
        </row>
        <row r="1060">
          <cell r="AWJ1060">
            <v>4047.0908199999999</v>
          </cell>
        </row>
        <row r="1061">
          <cell r="AWJ1061">
            <v>376.67867999999999</v>
          </cell>
        </row>
        <row r="1062">
          <cell r="AWJ1062">
            <v>5341.2890630000002</v>
          </cell>
        </row>
        <row r="1063">
          <cell r="AWJ1063">
            <v>0</v>
          </cell>
        </row>
        <row r="1064">
          <cell r="AWJ1064">
            <v>113.99211099999999</v>
          </cell>
        </row>
        <row r="1065">
          <cell r="AWJ1065">
            <v>686.52508499999999</v>
          </cell>
        </row>
        <row r="1066">
          <cell r="AWJ1066">
            <v>1244.0529790000001</v>
          </cell>
        </row>
        <row r="1067">
          <cell r="AWJ1067">
            <v>969.59832800000004</v>
          </cell>
        </row>
        <row r="1068">
          <cell r="AWJ1068">
            <v>6.3436279999999998</v>
          </cell>
        </row>
        <row r="1069">
          <cell r="AWJ1069">
            <v>111.54727200000001</v>
          </cell>
        </row>
        <row r="1070">
          <cell r="AWJ1070">
            <v>1.9689829999999999</v>
          </cell>
        </row>
        <row r="1071">
          <cell r="AWJ1071">
            <v>1.6374470000000001</v>
          </cell>
        </row>
        <row r="1072">
          <cell r="AWJ1072">
            <v>0</v>
          </cell>
        </row>
        <row r="1073">
          <cell r="AWJ1073">
            <v>0.47662199999999999</v>
          </cell>
        </row>
        <row r="1074">
          <cell r="AWJ1074">
            <v>0.388243</v>
          </cell>
        </row>
        <row r="1075">
          <cell r="AWJ1075">
            <v>0.77044000000000001</v>
          </cell>
        </row>
        <row r="1076">
          <cell r="AWJ1076">
            <v>0.124289</v>
          </cell>
        </row>
        <row r="1077">
          <cell r="AWJ1077">
            <v>0.79962800000000001</v>
          </cell>
        </row>
        <row r="1078">
          <cell r="AWJ1078">
            <v>0.65838799999999997</v>
          </cell>
        </row>
        <row r="1079">
          <cell r="AWJ1079">
            <v>0</v>
          </cell>
        </row>
        <row r="1080">
          <cell r="AWJ1080">
            <v>5356.2451170000004</v>
          </cell>
        </row>
        <row r="1081">
          <cell r="AWJ1081">
            <v>746.59710700000005</v>
          </cell>
        </row>
        <row r="1082">
          <cell r="AWJ1082">
            <v>46.885292</v>
          </cell>
        </row>
        <row r="1083">
          <cell r="AWJ1083">
            <v>127.321426</v>
          </cell>
        </row>
        <row r="1084">
          <cell r="AWJ1084">
            <v>76.027694999999994</v>
          </cell>
        </row>
        <row r="1085">
          <cell r="AWJ1085">
            <v>26991.291015999999</v>
          </cell>
        </row>
        <row r="1086">
          <cell r="AWJ1086">
            <v>99.175292999999996</v>
          </cell>
        </row>
        <row r="1087">
          <cell r="AWJ1087">
            <v>482.68826300000001</v>
          </cell>
        </row>
        <row r="1088">
          <cell r="AWJ1088">
            <v>2.0100000000000001E-4</v>
          </cell>
        </row>
        <row r="1089">
          <cell r="AWJ1089">
            <v>19.003451999999999</v>
          </cell>
        </row>
        <row r="1090">
          <cell r="AWJ1090">
            <v>16096.237305000001</v>
          </cell>
        </row>
        <row r="1091">
          <cell r="AWJ1091">
            <v>1435.2235109999999</v>
          </cell>
        </row>
        <row r="1092">
          <cell r="AWJ1092">
            <v>280.99795499999999</v>
          </cell>
        </row>
        <row r="1093">
          <cell r="AWJ1093">
            <v>845.12512200000003</v>
          </cell>
        </row>
        <row r="1094">
          <cell r="AWJ1094">
            <v>11.089081999999999</v>
          </cell>
        </row>
        <row r="1095">
          <cell r="AWJ1095">
            <v>361.93630999999999</v>
          </cell>
        </row>
        <row r="1096">
          <cell r="AWJ1096">
            <v>29835.800781000002</v>
          </cell>
        </row>
        <row r="1097">
          <cell r="AWJ1097">
            <v>625.72833300000002</v>
          </cell>
        </row>
        <row r="1098">
          <cell r="AWJ1098">
            <v>32116.128906000002</v>
          </cell>
        </row>
        <row r="1099">
          <cell r="AWJ1099">
            <v>2221.0979000000002</v>
          </cell>
        </row>
        <row r="1100">
          <cell r="AWJ1100">
            <v>0</v>
          </cell>
        </row>
        <row r="1101">
          <cell r="AWJ1101">
            <v>0</v>
          </cell>
        </row>
        <row r="1102">
          <cell r="AWJ1102">
            <v>9609.0068360000005</v>
          </cell>
        </row>
        <row r="1103">
          <cell r="AWJ1103">
            <v>11513.360352</v>
          </cell>
        </row>
        <row r="1104">
          <cell r="AWJ1104">
            <v>7501.9335940000001</v>
          </cell>
        </row>
        <row r="1105">
          <cell r="AWJ1105">
            <v>76.442688000000004</v>
          </cell>
        </row>
        <row r="1106">
          <cell r="AWJ1106">
            <v>1107.331543</v>
          </cell>
        </row>
        <row r="1107">
          <cell r="AWJ1107">
            <v>13.871115</v>
          </cell>
        </row>
        <row r="1108">
          <cell r="AWJ1108">
            <v>29.240295</v>
          </cell>
        </row>
        <row r="1109">
          <cell r="AWJ1109">
            <v>0</v>
          </cell>
        </row>
        <row r="1110">
          <cell r="AWJ1110">
            <v>2.9851770000000002</v>
          </cell>
        </row>
        <row r="1111">
          <cell r="AWJ1111">
            <v>2.8540350000000001</v>
          </cell>
        </row>
        <row r="1112">
          <cell r="AWJ1112">
            <v>5.5754760000000001</v>
          </cell>
        </row>
        <row r="1113">
          <cell r="AWJ1113">
            <v>1.4523740000000001</v>
          </cell>
        </row>
        <row r="1114">
          <cell r="AWJ1114">
            <v>8.0742290000000008</v>
          </cell>
        </row>
        <row r="1115">
          <cell r="AWJ1115">
            <v>5.4931650000000003</v>
          </cell>
        </row>
        <row r="1116">
          <cell r="AWJ1116">
            <v>0</v>
          </cell>
        </row>
        <row r="1117">
          <cell r="AWJ1117">
            <v>437.56652800000001</v>
          </cell>
        </row>
        <row r="1118">
          <cell r="AWJ1118">
            <v>226.09541300000001</v>
          </cell>
        </row>
        <row r="1119">
          <cell r="AWJ1119">
            <v>0.68350599999999995</v>
          </cell>
        </row>
        <row r="1120">
          <cell r="AWJ1120">
            <v>103.83764600000001</v>
          </cell>
        </row>
        <row r="1121">
          <cell r="AWJ1121">
            <v>12.03227</v>
          </cell>
        </row>
        <row r="1122">
          <cell r="AWJ1122">
            <v>0</v>
          </cell>
        </row>
        <row r="1123">
          <cell r="AWJ1123">
            <v>0</v>
          </cell>
        </row>
        <row r="1124">
          <cell r="AWJ1124">
            <v>129.762924</v>
          </cell>
        </row>
        <row r="1125">
          <cell r="AWJ1125">
            <v>7.2000000000000002E-5</v>
          </cell>
        </row>
        <row r="1126">
          <cell r="AWJ1126">
            <v>5.8438280000000002</v>
          </cell>
        </row>
        <row r="1127">
          <cell r="AWJ1127">
            <v>1002.841675</v>
          </cell>
        </row>
        <row r="1128">
          <cell r="AWJ1128">
            <v>8.2645420000000005</v>
          </cell>
        </row>
        <row r="1129">
          <cell r="AWJ1129">
            <v>937.11468500000001</v>
          </cell>
        </row>
        <row r="1130">
          <cell r="AWJ1130">
            <v>1751.1453859999999</v>
          </cell>
        </row>
        <row r="1131">
          <cell r="AWJ1131">
            <v>82.303650000000005</v>
          </cell>
        </row>
        <row r="1132">
          <cell r="AWJ1132">
            <v>2.1611669999999998</v>
          </cell>
        </row>
        <row r="1133">
          <cell r="AWJ1133">
            <v>892.78772000000004</v>
          </cell>
        </row>
        <row r="1134">
          <cell r="AWJ1134">
            <v>51.740519999999997</v>
          </cell>
        </row>
        <row r="1135">
          <cell r="AWJ1135">
            <v>0</v>
          </cell>
        </row>
        <row r="1136">
          <cell r="AWJ1136">
            <v>3186.6142580000001</v>
          </cell>
        </row>
        <row r="1137">
          <cell r="AWJ1137">
            <v>14.09468</v>
          </cell>
        </row>
        <row r="1138">
          <cell r="AWJ1138">
            <v>1210.137817</v>
          </cell>
        </row>
        <row r="1139">
          <cell r="AWJ1139">
            <v>3620.3972170000002</v>
          </cell>
        </row>
        <row r="1140">
          <cell r="AWJ1140">
            <v>4898.1142579999996</v>
          </cell>
        </row>
        <row r="1141">
          <cell r="AWJ1141">
            <v>1207.480591</v>
          </cell>
        </row>
        <row r="1142">
          <cell r="AWJ1142">
            <v>66.559555000000003</v>
          </cell>
        </row>
        <row r="1143">
          <cell r="AWJ1143">
            <v>379.942047</v>
          </cell>
        </row>
        <row r="1144">
          <cell r="AWJ1144">
            <v>3.573261</v>
          </cell>
        </row>
        <row r="1145">
          <cell r="AWJ1145">
            <v>12.129752</v>
          </cell>
        </row>
        <row r="1146">
          <cell r="AWJ1146">
            <v>0</v>
          </cell>
        </row>
        <row r="1147">
          <cell r="AWJ1147">
            <v>3.5243959999999999</v>
          </cell>
        </row>
        <row r="1148">
          <cell r="AWJ1148">
            <v>0.77323399999999998</v>
          </cell>
        </row>
        <row r="1149">
          <cell r="AWJ1149">
            <v>1.695074</v>
          </cell>
        </row>
        <row r="1150">
          <cell r="AWJ1150">
            <v>0.59993600000000002</v>
          </cell>
        </row>
        <row r="1151">
          <cell r="AWJ1151">
            <v>3.2010619999999999</v>
          </cell>
        </row>
        <row r="1152">
          <cell r="AWJ1152">
            <v>2.075806</v>
          </cell>
        </row>
        <row r="1153">
          <cell r="AWJ1153">
            <v>0</v>
          </cell>
        </row>
        <row r="1154">
          <cell r="AWJ1154">
            <v>3393.2312010000001</v>
          </cell>
        </row>
        <row r="1155">
          <cell r="AWJ1155">
            <v>48.650402</v>
          </cell>
        </row>
        <row r="1156">
          <cell r="AWJ1156">
            <v>1.0062949999999999</v>
          </cell>
        </row>
        <row r="1157">
          <cell r="AWJ1157">
            <v>2.6852680000000002</v>
          </cell>
        </row>
        <row r="1158">
          <cell r="AWJ1158">
            <v>11.042164</v>
          </cell>
        </row>
        <row r="1159">
          <cell r="AWJ1159">
            <v>0</v>
          </cell>
        </row>
        <row r="1160">
          <cell r="AWJ1160">
            <v>9863.4052730000003</v>
          </cell>
        </row>
        <row r="1161">
          <cell r="AWJ1161">
            <v>11.403777</v>
          </cell>
        </row>
        <row r="1162">
          <cell r="AWJ1162">
            <v>2.42E-4</v>
          </cell>
        </row>
        <row r="1163">
          <cell r="AWJ1163">
            <v>3.0280429999999998</v>
          </cell>
        </row>
        <row r="1164">
          <cell r="AWJ1164">
            <v>1009.1879269999999</v>
          </cell>
        </row>
        <row r="1165">
          <cell r="AWJ1165">
            <v>6572.4677730000003</v>
          </cell>
        </row>
        <row r="1166">
          <cell r="AWJ1166">
            <v>0</v>
          </cell>
        </row>
        <row r="1167">
          <cell r="AWJ1167">
            <v>389.13217200000003</v>
          </cell>
        </row>
        <row r="1168">
          <cell r="AWJ1168">
            <v>0</v>
          </cell>
        </row>
        <row r="1169">
          <cell r="AWJ1169">
            <v>0</v>
          </cell>
        </row>
        <row r="1170">
          <cell r="AWJ1170">
            <v>863.55999799999995</v>
          </cell>
        </row>
        <row r="1171">
          <cell r="AWJ1171">
            <v>32.756194999999998</v>
          </cell>
        </row>
        <row r="1172">
          <cell r="AWJ1172">
            <v>16.085348</v>
          </cell>
        </row>
        <row r="1173">
          <cell r="AWJ1173">
            <v>7933.263672</v>
          </cell>
        </row>
        <row r="1174">
          <cell r="AWJ1174">
            <v>0</v>
          </cell>
        </row>
        <row r="1175">
          <cell r="AWJ1175">
            <v>0</v>
          </cell>
        </row>
        <row r="1176">
          <cell r="AWJ1176">
            <v>1864.4140629999999</v>
          </cell>
        </row>
        <row r="1177">
          <cell r="AWJ1177">
            <v>2126.5371089999999</v>
          </cell>
        </row>
        <row r="1178">
          <cell r="AWJ1178">
            <v>506.90823399999999</v>
          </cell>
        </row>
        <row r="1179">
          <cell r="AWJ1179">
            <v>17.016961999999999</v>
          </cell>
        </row>
        <row r="1180">
          <cell r="AWJ1180">
            <v>208.98786899999999</v>
          </cell>
        </row>
        <row r="1181">
          <cell r="AWJ1181">
            <v>2.3487019999999998</v>
          </cell>
        </row>
        <row r="1182">
          <cell r="AWJ1182">
            <v>3.9975900000000002</v>
          </cell>
        </row>
        <row r="1183">
          <cell r="AWJ1183">
            <v>0</v>
          </cell>
        </row>
        <row r="1184">
          <cell r="AWJ1184">
            <v>0.47403000000000001</v>
          </cell>
        </row>
        <row r="1185">
          <cell r="AWJ1185">
            <v>0.64198999999999995</v>
          </cell>
        </row>
        <row r="1186">
          <cell r="AWJ1186">
            <v>0.921288</v>
          </cell>
        </row>
        <row r="1187">
          <cell r="AWJ1187">
            <v>0.22822400000000001</v>
          </cell>
        </row>
        <row r="1188">
          <cell r="AWJ1188">
            <v>1.355334</v>
          </cell>
        </row>
        <row r="1189">
          <cell r="AWJ1189">
            <v>0.78883800000000004</v>
          </cell>
        </row>
        <row r="1190">
          <cell r="AWJ1190">
            <v>0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H1744"/>
  <sheetViews>
    <sheetView workbookViewId="0">
      <pane xSplit="3" ySplit="3" topLeftCell="D4" activePane="bottomRight" state="frozen"/>
      <selection pane="topRight"/>
      <selection pane="bottomLeft"/>
      <selection pane="bottomRight" activeCell="D4" sqref="D4"/>
    </sheetView>
  </sheetViews>
  <sheetFormatPr defaultRowHeight="12.75" x14ac:dyDescent="0.2"/>
  <cols>
    <col min="1" max="1" width="8.28515625" style="21" customWidth="1"/>
    <col min="2" max="2" width="8.28515625" style="19" customWidth="1"/>
    <col min="3" max="3" width="8.28515625" style="21" customWidth="1"/>
    <col min="4" max="8" width="12.140625" style="4" customWidth="1"/>
    <col min="9" max="11" width="9.140625" style="4"/>
    <col min="12" max="12" width="21.85546875" style="4" customWidth="1"/>
    <col min="13" max="16384" width="9.140625" style="4"/>
  </cols>
  <sheetData>
    <row r="1" spans="1:8" x14ac:dyDescent="0.2">
      <c r="A1" s="40" t="s">
        <v>137</v>
      </c>
    </row>
    <row r="3" spans="1:8" ht="25.5" x14ac:dyDescent="0.2">
      <c r="B3" s="19" t="s">
        <v>176</v>
      </c>
      <c r="C3" s="21" t="s">
        <v>175</v>
      </c>
      <c r="D3" s="71" t="s">
        <v>177</v>
      </c>
      <c r="E3" s="71" t="s">
        <v>178</v>
      </c>
      <c r="F3" s="71" t="s">
        <v>180</v>
      </c>
      <c r="G3" s="71" t="s">
        <v>181</v>
      </c>
      <c r="H3" s="71" t="s">
        <v>179</v>
      </c>
    </row>
    <row r="4" spans="1:8" x14ac:dyDescent="0.2">
      <c r="A4" s="109" t="s">
        <v>64</v>
      </c>
      <c r="B4" s="19">
        <v>1</v>
      </c>
      <c r="C4" s="38">
        <v>1</v>
      </c>
      <c r="D4" s="8">
        <v>3023.1901859999998</v>
      </c>
      <c r="E4" s="8">
        <v>2272.4533369999999</v>
      </c>
      <c r="F4" s="8">
        <v>1642.3113400000002</v>
      </c>
      <c r="G4" s="8">
        <v>663.27557500000034</v>
      </c>
      <c r="H4" s="8">
        <v>717.60327099999995</v>
      </c>
    </row>
    <row r="5" spans="1:8" x14ac:dyDescent="0.2">
      <c r="A5" s="109"/>
      <c r="B5" s="19">
        <v>1</v>
      </c>
      <c r="C5" s="38">
        <v>2</v>
      </c>
      <c r="D5" s="8">
        <v>10385.787109000001</v>
      </c>
      <c r="E5" s="8">
        <v>4967.5166649999983</v>
      </c>
      <c r="F5" s="8">
        <v>7379.5463960000134</v>
      </c>
      <c r="G5" s="8">
        <v>2836.1371969999909</v>
      </c>
      <c r="H5" s="8">
        <v>170.10351600000001</v>
      </c>
    </row>
    <row r="6" spans="1:8" x14ac:dyDescent="0.2">
      <c r="A6" s="109"/>
      <c r="B6" s="19">
        <v>1</v>
      </c>
      <c r="C6" s="38">
        <v>3</v>
      </c>
      <c r="D6" s="8">
        <v>8.5866869999999995</v>
      </c>
      <c r="E6" s="8">
        <v>6.734962000000003</v>
      </c>
      <c r="F6" s="8">
        <v>7.3072870000000121</v>
      </c>
      <c r="G6" s="8">
        <v>0.95793499999997966</v>
      </c>
      <c r="H6" s="8">
        <v>0.321465</v>
      </c>
    </row>
    <row r="7" spans="1:8" x14ac:dyDescent="0.2">
      <c r="A7" s="109"/>
      <c r="B7" s="19">
        <v>1</v>
      </c>
      <c r="C7" s="38">
        <v>4</v>
      </c>
      <c r="D7" s="8">
        <v>3.0942240000000001</v>
      </c>
      <c r="E7" s="8">
        <v>1.8325050000000007</v>
      </c>
      <c r="F7" s="8">
        <v>1.9040969999999906</v>
      </c>
      <c r="G7" s="8">
        <v>0.90281100000001047</v>
      </c>
      <c r="H7" s="8">
        <v>0.28731600000000002</v>
      </c>
    </row>
    <row r="8" spans="1:8" x14ac:dyDescent="0.2">
      <c r="A8" s="109"/>
      <c r="B8" s="19">
        <v>1</v>
      </c>
      <c r="C8" s="38">
        <v>5</v>
      </c>
      <c r="D8" s="8">
        <v>44.376980000000003</v>
      </c>
      <c r="E8" s="8">
        <v>22.320983000000002</v>
      </c>
      <c r="F8" s="8">
        <v>21.301756999999981</v>
      </c>
      <c r="G8" s="8">
        <v>14.221511000000017</v>
      </c>
      <c r="H8" s="8">
        <v>8.8537119999999998</v>
      </c>
    </row>
    <row r="9" spans="1:8" x14ac:dyDescent="0.2">
      <c r="A9" s="109"/>
      <c r="B9" s="19">
        <v>1</v>
      </c>
      <c r="C9" s="38">
        <v>6</v>
      </c>
      <c r="D9" s="8">
        <v>0</v>
      </c>
      <c r="E9" s="8">
        <v>0</v>
      </c>
      <c r="F9" s="8">
        <v>0</v>
      </c>
      <c r="G9" s="8">
        <v>0</v>
      </c>
      <c r="H9" s="8">
        <v>0</v>
      </c>
    </row>
    <row r="10" spans="1:8" x14ac:dyDescent="0.2">
      <c r="A10" s="109"/>
      <c r="B10" s="19">
        <v>1</v>
      </c>
      <c r="C10" s="38">
        <v>7</v>
      </c>
      <c r="D10" s="8">
        <v>1665.2579350000001</v>
      </c>
      <c r="E10" s="8">
        <v>1049.6121899999996</v>
      </c>
      <c r="F10" s="8">
        <v>809.84361599999897</v>
      </c>
      <c r="G10" s="8">
        <v>265.11176800000089</v>
      </c>
      <c r="H10" s="8">
        <v>590.30255099999999</v>
      </c>
    </row>
    <row r="11" spans="1:8" x14ac:dyDescent="0.2">
      <c r="A11" s="109"/>
      <c r="B11" s="19">
        <v>1</v>
      </c>
      <c r="C11" s="38">
        <v>8</v>
      </c>
      <c r="D11" s="8">
        <v>60.283267999999993</v>
      </c>
      <c r="E11" s="8">
        <v>31.406335000000002</v>
      </c>
      <c r="F11" s="8">
        <v>47.378406000000041</v>
      </c>
      <c r="G11" s="8">
        <v>12.103763999999954</v>
      </c>
      <c r="H11" s="8">
        <v>0.80109799999999998</v>
      </c>
    </row>
    <row r="12" spans="1:8" x14ac:dyDescent="0.2">
      <c r="A12" s="109"/>
      <c r="B12" s="19">
        <v>1</v>
      </c>
      <c r="C12" s="38">
        <v>9</v>
      </c>
      <c r="D12" s="8">
        <v>2134.4990229999999</v>
      </c>
      <c r="E12" s="8">
        <v>1264.9096330000007</v>
      </c>
      <c r="F12" s="8">
        <v>1257.3191879999988</v>
      </c>
      <c r="G12" s="8">
        <v>877.17951400000072</v>
      </c>
      <c r="H12" s="8">
        <v>3.21E-4</v>
      </c>
    </row>
    <row r="13" spans="1:8" x14ac:dyDescent="0.2">
      <c r="A13" s="109"/>
      <c r="B13" s="19">
        <v>1</v>
      </c>
      <c r="C13" s="38">
        <v>10</v>
      </c>
      <c r="D13" s="8">
        <v>38784.222655999998</v>
      </c>
      <c r="E13" s="8">
        <v>22414.377460999967</v>
      </c>
      <c r="F13" s="8">
        <v>3177.287037999994</v>
      </c>
      <c r="G13" s="8">
        <v>35601.326663</v>
      </c>
      <c r="H13" s="8">
        <v>5.6089549999999999</v>
      </c>
    </row>
    <row r="14" spans="1:8" x14ac:dyDescent="0.2">
      <c r="A14" s="109"/>
      <c r="B14" s="19">
        <v>1</v>
      </c>
      <c r="C14" s="38">
        <v>11</v>
      </c>
      <c r="D14" s="8">
        <v>23722.693359000001</v>
      </c>
      <c r="E14" s="8">
        <v>8780.8689069999909</v>
      </c>
      <c r="F14" s="8">
        <v>5265.4378739999911</v>
      </c>
      <c r="G14" s="8">
        <v>16939.562370000007</v>
      </c>
      <c r="H14" s="8">
        <v>1517.693115</v>
      </c>
    </row>
    <row r="15" spans="1:8" x14ac:dyDescent="0.2">
      <c r="A15" s="109"/>
      <c r="B15" s="19">
        <v>1</v>
      </c>
      <c r="C15" s="38">
        <v>12</v>
      </c>
      <c r="D15" s="8">
        <v>1699.384399</v>
      </c>
      <c r="E15" s="8">
        <v>740.62694999999917</v>
      </c>
      <c r="F15" s="8">
        <v>112.61609299999995</v>
      </c>
      <c r="G15" s="8">
        <v>1586.7683059999999</v>
      </c>
      <c r="H15" s="8">
        <v>0</v>
      </c>
    </row>
    <row r="16" spans="1:8" x14ac:dyDescent="0.2">
      <c r="A16" s="109"/>
      <c r="B16" s="19">
        <v>1</v>
      </c>
      <c r="C16" s="38">
        <v>13</v>
      </c>
      <c r="D16" s="8">
        <v>2380.7885740000002</v>
      </c>
      <c r="E16" s="8">
        <v>833.28196700000092</v>
      </c>
      <c r="F16" s="8">
        <v>1639.6834359999987</v>
      </c>
      <c r="G16" s="8">
        <v>336.16791300000227</v>
      </c>
      <c r="H16" s="8">
        <v>404.93722500000001</v>
      </c>
    </row>
    <row r="17" spans="1:8" x14ac:dyDescent="0.2">
      <c r="A17" s="109"/>
      <c r="B17" s="19">
        <v>1</v>
      </c>
      <c r="C17" s="38">
        <v>14</v>
      </c>
      <c r="D17" s="8">
        <v>5499.6020509999998</v>
      </c>
      <c r="E17" s="8">
        <v>2053.8729479999947</v>
      </c>
      <c r="F17" s="8">
        <v>490.56528100000043</v>
      </c>
      <c r="G17" s="8">
        <v>1241.7350119999999</v>
      </c>
      <c r="H17" s="8">
        <v>3767.3017580000001</v>
      </c>
    </row>
    <row r="18" spans="1:8" x14ac:dyDescent="0.2">
      <c r="A18" s="109"/>
      <c r="B18" s="19">
        <v>1</v>
      </c>
      <c r="C18" s="38">
        <v>15</v>
      </c>
      <c r="D18" s="8">
        <v>374.29812600000002</v>
      </c>
      <c r="E18" s="8">
        <v>142.80597400000048</v>
      </c>
      <c r="F18" s="8">
        <v>335.57075699999996</v>
      </c>
      <c r="G18" s="8">
        <v>38.727369000000223</v>
      </c>
      <c r="H18" s="8">
        <v>0</v>
      </c>
    </row>
    <row r="19" spans="1:8" x14ac:dyDescent="0.2">
      <c r="A19" s="109"/>
      <c r="B19" s="19">
        <v>1</v>
      </c>
      <c r="C19" s="38">
        <v>16</v>
      </c>
      <c r="D19" s="8">
        <v>1545.961548</v>
      </c>
      <c r="E19" s="8">
        <v>416.3780609999987</v>
      </c>
      <c r="F19" s="8">
        <v>1111.7942159999986</v>
      </c>
      <c r="G19" s="8">
        <v>386.47362900000172</v>
      </c>
      <c r="H19" s="8">
        <v>47.693702999999999</v>
      </c>
    </row>
    <row r="20" spans="1:8" x14ac:dyDescent="0.2">
      <c r="A20" s="109"/>
      <c r="B20" s="19">
        <v>1</v>
      </c>
      <c r="C20" s="38">
        <v>17</v>
      </c>
      <c r="D20" s="8">
        <v>5670.3447269999997</v>
      </c>
      <c r="E20" s="8">
        <v>1125.5210829999946</v>
      </c>
      <c r="F20" s="8">
        <v>3771.5573030000028</v>
      </c>
      <c r="G20" s="8">
        <v>1663.5853520000001</v>
      </c>
      <c r="H20" s="8">
        <v>235.20207199999999</v>
      </c>
    </row>
    <row r="21" spans="1:8" x14ac:dyDescent="0.2">
      <c r="A21" s="109"/>
      <c r="B21" s="19">
        <v>1</v>
      </c>
      <c r="C21" s="38">
        <v>18</v>
      </c>
      <c r="D21" s="8">
        <v>3449.7778320000002</v>
      </c>
      <c r="E21" s="8">
        <v>985.21317700000088</v>
      </c>
      <c r="F21" s="8">
        <v>1865.5495249999976</v>
      </c>
      <c r="G21" s="8">
        <v>155.80862900000233</v>
      </c>
      <c r="H21" s="8">
        <v>1428.419678</v>
      </c>
    </row>
    <row r="22" spans="1:8" x14ac:dyDescent="0.2">
      <c r="A22" s="109"/>
      <c r="B22" s="19">
        <v>1</v>
      </c>
      <c r="C22" s="38">
        <v>19</v>
      </c>
      <c r="D22" s="8">
        <v>3566.255615</v>
      </c>
      <c r="E22" s="8">
        <v>1054.0900789999992</v>
      </c>
      <c r="F22" s="8">
        <v>2906.415138000003</v>
      </c>
      <c r="G22" s="8">
        <v>488.5717239999982</v>
      </c>
      <c r="H22" s="8">
        <v>171.268753</v>
      </c>
    </row>
    <row r="23" spans="1:8" x14ac:dyDescent="0.2">
      <c r="A23" s="109"/>
      <c r="B23" s="19">
        <v>1</v>
      </c>
      <c r="C23" s="38">
        <v>20</v>
      </c>
      <c r="D23" s="8">
        <v>122465.484375</v>
      </c>
      <c r="E23" s="8">
        <v>27617.334738000056</v>
      </c>
      <c r="F23" s="8">
        <v>17170.312383999993</v>
      </c>
      <c r="G23" s="8">
        <v>14007.679803000021</v>
      </c>
      <c r="H23" s="8">
        <v>91287.492188000004</v>
      </c>
    </row>
    <row r="24" spans="1:8" x14ac:dyDescent="0.2">
      <c r="A24" s="109"/>
      <c r="B24" s="19">
        <v>1</v>
      </c>
      <c r="C24" s="38">
        <v>21</v>
      </c>
      <c r="D24" s="8">
        <v>2205.6076659999999</v>
      </c>
      <c r="E24" s="8">
        <v>785.5009539999985</v>
      </c>
      <c r="F24" s="8">
        <v>363.23264399999999</v>
      </c>
      <c r="G24" s="8">
        <v>1674.0219029999994</v>
      </c>
      <c r="H24" s="8">
        <v>168.35311899999999</v>
      </c>
    </row>
    <row r="25" spans="1:8" x14ac:dyDescent="0.2">
      <c r="A25" s="109"/>
      <c r="B25" s="19">
        <v>1</v>
      </c>
      <c r="C25" s="38">
        <v>22</v>
      </c>
      <c r="D25" s="8">
        <v>1366.409668</v>
      </c>
      <c r="E25" s="8">
        <v>340.99001300000032</v>
      </c>
      <c r="F25" s="8">
        <v>596.36919300000091</v>
      </c>
      <c r="G25" s="8">
        <v>361.46308199999896</v>
      </c>
      <c r="H25" s="8">
        <v>408.57739299999997</v>
      </c>
    </row>
    <row r="26" spans="1:8" x14ac:dyDescent="0.2">
      <c r="A26" s="109"/>
      <c r="B26" s="19">
        <v>1</v>
      </c>
      <c r="C26" s="38">
        <v>23</v>
      </c>
      <c r="D26" s="8">
        <v>19392.953125</v>
      </c>
      <c r="E26" s="8">
        <v>15641.215727000003</v>
      </c>
      <c r="F26" s="8">
        <v>7441.1510890000036</v>
      </c>
      <c r="G26" s="8">
        <v>9290.3550149999937</v>
      </c>
      <c r="H26" s="8">
        <v>2661.4470209999999</v>
      </c>
    </row>
    <row r="27" spans="1:8" x14ac:dyDescent="0.2">
      <c r="A27" s="109"/>
      <c r="B27" s="19">
        <v>1</v>
      </c>
      <c r="C27" s="38">
        <v>24</v>
      </c>
      <c r="D27" s="8">
        <v>20338.511718999998</v>
      </c>
      <c r="E27" s="8">
        <v>16536.649697000001</v>
      </c>
      <c r="F27" s="8">
        <v>7676.7390119999891</v>
      </c>
      <c r="G27" s="8">
        <v>9897.2089860000051</v>
      </c>
      <c r="H27" s="8">
        <v>2764.563721</v>
      </c>
    </row>
    <row r="28" spans="1:8" x14ac:dyDescent="0.2">
      <c r="A28" s="109"/>
      <c r="B28" s="19">
        <v>1</v>
      </c>
      <c r="C28" s="38">
        <v>25</v>
      </c>
      <c r="D28" s="8">
        <v>14866.663086</v>
      </c>
      <c r="E28" s="8">
        <v>8875.4554280000102</v>
      </c>
      <c r="F28" s="8">
        <v>3381.9984390000004</v>
      </c>
      <c r="G28" s="8">
        <v>10348.378269999999</v>
      </c>
      <c r="H28" s="8">
        <v>1136.2863769999999</v>
      </c>
    </row>
    <row r="29" spans="1:8" x14ac:dyDescent="0.2">
      <c r="A29" s="109"/>
      <c r="B29" s="19">
        <v>1</v>
      </c>
      <c r="C29" s="38">
        <v>26</v>
      </c>
      <c r="D29" s="8">
        <v>2579.0603030000002</v>
      </c>
      <c r="E29" s="8">
        <v>1520.9421100000013</v>
      </c>
      <c r="F29" s="8">
        <v>1112.2917219999988</v>
      </c>
      <c r="G29" s="8">
        <v>1442.7170640000011</v>
      </c>
      <c r="H29" s="8">
        <v>24.051517</v>
      </c>
    </row>
    <row r="30" spans="1:8" x14ac:dyDescent="0.2">
      <c r="A30" s="109"/>
      <c r="B30" s="19">
        <v>1</v>
      </c>
      <c r="C30" s="38">
        <v>27</v>
      </c>
      <c r="D30" s="8">
        <v>5820.4223629999997</v>
      </c>
      <c r="E30" s="8">
        <v>3759.9801660000003</v>
      </c>
      <c r="F30" s="8">
        <v>1700.4102950000017</v>
      </c>
      <c r="G30" s="8">
        <v>3872.1660139999972</v>
      </c>
      <c r="H30" s="8">
        <v>247.84605400000001</v>
      </c>
    </row>
    <row r="31" spans="1:8" x14ac:dyDescent="0.2">
      <c r="A31" s="109"/>
      <c r="B31" s="19">
        <v>1</v>
      </c>
      <c r="C31" s="38">
        <v>28</v>
      </c>
      <c r="D31" s="8">
        <v>18878.666015999999</v>
      </c>
      <c r="E31" s="8">
        <v>17404.995710000003</v>
      </c>
      <c r="F31" s="8">
        <v>3023.4341900000013</v>
      </c>
      <c r="G31" s="8">
        <v>15853.042614999989</v>
      </c>
      <c r="H31" s="8">
        <v>2.1892109999999998</v>
      </c>
    </row>
    <row r="32" spans="1:8" x14ac:dyDescent="0.2">
      <c r="A32" s="109"/>
      <c r="B32" s="19">
        <v>1</v>
      </c>
      <c r="C32" s="38">
        <v>29</v>
      </c>
      <c r="D32" s="8">
        <v>3447.7666020000001</v>
      </c>
      <c r="E32" s="8">
        <v>2494.2770909999986</v>
      </c>
      <c r="F32" s="8">
        <v>2864.8281660000089</v>
      </c>
      <c r="G32" s="8">
        <v>572.58478199999138</v>
      </c>
      <c r="H32" s="8">
        <v>10.353654000000001</v>
      </c>
    </row>
    <row r="33" spans="1:8" x14ac:dyDescent="0.2">
      <c r="A33" s="109"/>
      <c r="B33" s="19">
        <v>1</v>
      </c>
      <c r="C33" s="38">
        <v>30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</row>
    <row r="34" spans="1:8" x14ac:dyDescent="0.2">
      <c r="A34" s="109"/>
      <c r="B34" s="19">
        <v>1</v>
      </c>
      <c r="C34" s="38">
        <v>31</v>
      </c>
      <c r="D34" s="8">
        <v>4507.1660160000001</v>
      </c>
      <c r="E34" s="8">
        <v>3833.8779089999994</v>
      </c>
      <c r="F34" s="8">
        <v>4204.5380200000045</v>
      </c>
      <c r="G34" s="8">
        <v>301.46322799999558</v>
      </c>
      <c r="H34" s="8">
        <v>1.164768</v>
      </c>
    </row>
    <row r="35" spans="1:8" x14ac:dyDescent="0.2">
      <c r="A35" s="109"/>
      <c r="B35" s="19">
        <v>1</v>
      </c>
      <c r="C35" s="38">
        <v>32</v>
      </c>
      <c r="D35" s="8">
        <v>8187.2211909999996</v>
      </c>
      <c r="E35" s="8">
        <v>7259.2069529999999</v>
      </c>
      <c r="F35" s="8">
        <v>63.910493999999865</v>
      </c>
      <c r="G35" s="8">
        <v>8122.8018899999997</v>
      </c>
      <c r="H35" s="8">
        <v>0.50880700000000001</v>
      </c>
    </row>
    <row r="36" spans="1:8" x14ac:dyDescent="0.2">
      <c r="A36" s="109"/>
      <c r="B36" s="19">
        <v>1</v>
      </c>
      <c r="C36" s="38">
        <v>33</v>
      </c>
      <c r="D36" s="8">
        <v>6529.892578</v>
      </c>
      <c r="E36" s="8">
        <v>4182.7628260000001</v>
      </c>
      <c r="F36" s="8">
        <v>60.873730999999829</v>
      </c>
      <c r="G36" s="8">
        <v>6467.9368449999993</v>
      </c>
      <c r="H36" s="8">
        <v>1.0820019999999999</v>
      </c>
    </row>
    <row r="37" spans="1:8" x14ac:dyDescent="0.2">
      <c r="A37" s="109"/>
      <c r="B37" s="19">
        <v>1</v>
      </c>
      <c r="C37" s="38">
        <v>34</v>
      </c>
      <c r="D37" s="8">
        <v>640.82550000000003</v>
      </c>
      <c r="E37" s="8">
        <v>410.41598299999958</v>
      </c>
      <c r="F37" s="8">
        <v>31.70166100000003</v>
      </c>
      <c r="G37" s="8">
        <v>608.74447399999974</v>
      </c>
      <c r="H37" s="8">
        <v>0.37936500000000001</v>
      </c>
    </row>
    <row r="38" spans="1:8" x14ac:dyDescent="0.2">
      <c r="A38" s="109"/>
      <c r="B38" s="19">
        <v>1</v>
      </c>
      <c r="C38" s="38">
        <v>35</v>
      </c>
      <c r="D38" s="8">
        <v>4429.9702150000003</v>
      </c>
      <c r="E38" s="8">
        <v>2902.1859830000012</v>
      </c>
      <c r="F38" s="8">
        <v>686.57717499999956</v>
      </c>
      <c r="G38" s="8">
        <v>3741.551571</v>
      </c>
      <c r="H38" s="8">
        <v>1.841469</v>
      </c>
    </row>
    <row r="39" spans="1:8" x14ac:dyDescent="0.2">
      <c r="A39" s="109"/>
      <c r="B39" s="19">
        <v>1</v>
      </c>
      <c r="C39" s="38">
        <v>36</v>
      </c>
      <c r="D39" s="8">
        <v>3923.1914059999999</v>
      </c>
      <c r="E39" s="8">
        <v>2832.5418599999994</v>
      </c>
      <c r="F39" s="8">
        <v>1007.7674119999981</v>
      </c>
      <c r="G39" s="8">
        <v>2914.511820000002</v>
      </c>
      <c r="H39" s="8">
        <v>0.91217400000000004</v>
      </c>
    </row>
    <row r="40" spans="1:8" x14ac:dyDescent="0.2">
      <c r="A40" s="109"/>
      <c r="B40" s="19">
        <v>1</v>
      </c>
      <c r="C40" s="38">
        <v>37</v>
      </c>
      <c r="D40" s="8">
        <v>11761.777344</v>
      </c>
      <c r="E40" s="8">
        <v>8298.2850369999996</v>
      </c>
      <c r="F40" s="8">
        <v>10.918075999999997</v>
      </c>
      <c r="G40" s="8">
        <v>11750.859268</v>
      </c>
      <c r="H40" s="8">
        <v>0</v>
      </c>
    </row>
    <row r="41" spans="1:8" x14ac:dyDescent="0.2">
      <c r="A41" s="109" t="s">
        <v>66</v>
      </c>
      <c r="B41" s="19">
        <v>2</v>
      </c>
      <c r="C41" s="38">
        <v>1</v>
      </c>
      <c r="D41" s="8">
        <v>14892.054688</v>
      </c>
      <c r="E41" s="8">
        <v>11193.969754999996</v>
      </c>
      <c r="F41" s="8">
        <v>7262.4876689999983</v>
      </c>
      <c r="G41" s="8">
        <v>4094.6961689999966</v>
      </c>
      <c r="H41" s="8">
        <v>3534.8708499999998</v>
      </c>
    </row>
    <row r="42" spans="1:8" x14ac:dyDescent="0.2">
      <c r="A42" s="109"/>
      <c r="B42" s="19">
        <v>2</v>
      </c>
      <c r="C42" s="38">
        <v>2</v>
      </c>
      <c r="D42" s="8">
        <v>4746.2983400000003</v>
      </c>
      <c r="E42" s="8">
        <v>2270.1520649999939</v>
      </c>
      <c r="F42" s="8">
        <v>3272.2253020000066</v>
      </c>
      <c r="G42" s="8">
        <v>1396.3358319999923</v>
      </c>
      <c r="H42" s="8">
        <v>77.737206</v>
      </c>
    </row>
    <row r="43" spans="1:8" x14ac:dyDescent="0.2">
      <c r="A43" s="109"/>
      <c r="B43" s="19">
        <v>2</v>
      </c>
      <c r="C43" s="38">
        <v>3</v>
      </c>
      <c r="D43" s="8">
        <v>60.260593</v>
      </c>
      <c r="E43" s="8">
        <v>47.265175999999997</v>
      </c>
      <c r="F43" s="8">
        <v>49.772587999999956</v>
      </c>
      <c r="G43" s="8">
        <v>8.2319910000000576</v>
      </c>
      <c r="H43" s="8">
        <v>2.256014</v>
      </c>
    </row>
    <row r="44" spans="1:8" x14ac:dyDescent="0.2">
      <c r="A44" s="109"/>
      <c r="B44" s="19">
        <v>2</v>
      </c>
      <c r="C44" s="38">
        <v>4</v>
      </c>
      <c r="D44" s="8">
        <v>1070.900635</v>
      </c>
      <c r="E44" s="8">
        <v>634.21894699999962</v>
      </c>
      <c r="F44" s="8">
        <v>180.73305499999981</v>
      </c>
      <c r="G44" s="8">
        <v>790.72834000000012</v>
      </c>
      <c r="H44" s="8">
        <v>99.439239999999998</v>
      </c>
    </row>
    <row r="45" spans="1:8" x14ac:dyDescent="0.2">
      <c r="A45" s="109"/>
      <c r="B45" s="19">
        <v>2</v>
      </c>
      <c r="C45" s="38">
        <v>5</v>
      </c>
      <c r="D45" s="8">
        <v>71.936462000000006</v>
      </c>
      <c r="E45" s="8">
        <v>36.183006000000034</v>
      </c>
      <c r="F45" s="8">
        <v>32.172303999999997</v>
      </c>
      <c r="G45" s="8">
        <v>25.412016000000023</v>
      </c>
      <c r="H45" s="8">
        <v>14.352142000000001</v>
      </c>
    </row>
    <row r="46" spans="1:8" x14ac:dyDescent="0.2">
      <c r="A46" s="109"/>
      <c r="B46" s="19">
        <v>2</v>
      </c>
      <c r="C46" s="38">
        <v>6</v>
      </c>
      <c r="D46" s="8">
        <v>0</v>
      </c>
      <c r="E46" s="8">
        <v>0</v>
      </c>
      <c r="F46" s="8">
        <v>0</v>
      </c>
      <c r="G46" s="8">
        <v>0</v>
      </c>
      <c r="H46" s="8">
        <v>0</v>
      </c>
    </row>
    <row r="47" spans="1:8" x14ac:dyDescent="0.2">
      <c r="A47" s="109"/>
      <c r="B47" s="19">
        <v>2</v>
      </c>
      <c r="C47" s="38">
        <v>7</v>
      </c>
      <c r="D47" s="8">
        <v>780.09454300000004</v>
      </c>
      <c r="E47" s="8">
        <v>491.69363900000002</v>
      </c>
      <c r="F47" s="8">
        <v>521.54114700000025</v>
      </c>
      <c r="G47" s="8">
        <v>27.641515999999886</v>
      </c>
      <c r="H47" s="8">
        <v>230.91188</v>
      </c>
    </row>
    <row r="48" spans="1:8" x14ac:dyDescent="0.2">
      <c r="A48" s="109"/>
      <c r="B48" s="19">
        <v>2</v>
      </c>
      <c r="C48" s="38">
        <v>8</v>
      </c>
      <c r="D48" s="8">
        <v>27442.175781000002</v>
      </c>
      <c r="E48" s="8">
        <v>14296.804628000004</v>
      </c>
      <c r="F48" s="8">
        <v>20831.159678000044</v>
      </c>
      <c r="G48" s="8">
        <v>6246.3397419999455</v>
      </c>
      <c r="H48" s="8">
        <v>364.67636099999999</v>
      </c>
    </row>
    <row r="49" spans="1:8" x14ac:dyDescent="0.2">
      <c r="A49" s="109"/>
      <c r="B49" s="19">
        <v>2</v>
      </c>
      <c r="C49" s="38">
        <v>9</v>
      </c>
      <c r="D49" s="8">
        <v>1448.164307</v>
      </c>
      <c r="E49" s="8">
        <v>858.18588999999929</v>
      </c>
      <c r="F49" s="8">
        <v>751.26171199999862</v>
      </c>
      <c r="G49" s="8">
        <v>696.90237700000193</v>
      </c>
      <c r="H49" s="8">
        <v>2.1800000000000001E-4</v>
      </c>
    </row>
    <row r="50" spans="1:8" x14ac:dyDescent="0.2">
      <c r="A50" s="109"/>
      <c r="B50" s="19">
        <v>2</v>
      </c>
      <c r="C50" s="38">
        <v>10</v>
      </c>
      <c r="D50" s="8">
        <v>93578.875</v>
      </c>
      <c r="E50" s="8">
        <v>54081.587336000011</v>
      </c>
      <c r="F50" s="8">
        <v>11234.089801999969</v>
      </c>
      <c r="G50" s="8">
        <v>82331.251867000028</v>
      </c>
      <c r="H50" s="8">
        <v>13.533331</v>
      </c>
    </row>
    <row r="51" spans="1:8" x14ac:dyDescent="0.2">
      <c r="A51" s="109"/>
      <c r="B51" s="19">
        <v>2</v>
      </c>
      <c r="C51" s="38">
        <v>11</v>
      </c>
      <c r="D51" s="8">
        <v>42810.308594000002</v>
      </c>
      <c r="E51" s="8">
        <v>15846.08101900003</v>
      </c>
      <c r="F51" s="8">
        <v>6493.9535699999942</v>
      </c>
      <c r="G51" s="8">
        <v>34314.735029000025</v>
      </c>
      <c r="H51" s="8">
        <v>2001.619995</v>
      </c>
    </row>
    <row r="52" spans="1:8" x14ac:dyDescent="0.2">
      <c r="A52" s="109"/>
      <c r="B52" s="19">
        <v>2</v>
      </c>
      <c r="C52" s="38">
        <v>12</v>
      </c>
      <c r="D52" s="8">
        <v>8209.9394530000009</v>
      </c>
      <c r="E52" s="8">
        <v>3578.0619379999971</v>
      </c>
      <c r="F52" s="8">
        <v>447.05005700000095</v>
      </c>
      <c r="G52" s="8">
        <v>6444.6949379999996</v>
      </c>
      <c r="H52" s="8">
        <v>1318.1944579999999</v>
      </c>
    </row>
    <row r="53" spans="1:8" x14ac:dyDescent="0.2">
      <c r="A53" s="109"/>
      <c r="B53" s="19">
        <v>2</v>
      </c>
      <c r="C53" s="38">
        <v>13</v>
      </c>
      <c r="D53" s="8">
        <v>1993.4857179999999</v>
      </c>
      <c r="E53" s="8">
        <v>697.72506800000212</v>
      </c>
      <c r="F53" s="8">
        <v>1106.1838330000019</v>
      </c>
      <c r="G53" s="8">
        <v>260.12341799999774</v>
      </c>
      <c r="H53" s="8">
        <v>627.17846699999996</v>
      </c>
    </row>
    <row r="54" spans="1:8" x14ac:dyDescent="0.2">
      <c r="A54" s="109"/>
      <c r="B54" s="19">
        <v>2</v>
      </c>
      <c r="C54" s="38">
        <v>14</v>
      </c>
      <c r="D54" s="8">
        <v>4893.9096680000002</v>
      </c>
      <c r="E54" s="8">
        <v>1827.6719399999986</v>
      </c>
      <c r="F54" s="8">
        <v>625.18942100000152</v>
      </c>
      <c r="G54" s="8">
        <v>2302.5744949999998</v>
      </c>
      <c r="H54" s="8">
        <v>1966.1457519999999</v>
      </c>
    </row>
    <row r="55" spans="1:8" x14ac:dyDescent="0.2">
      <c r="A55" s="109"/>
      <c r="B55" s="19">
        <v>2</v>
      </c>
      <c r="C55" s="38">
        <v>15</v>
      </c>
      <c r="D55" s="8">
        <v>1354.1527100000001</v>
      </c>
      <c r="E55" s="8">
        <v>516.6499260000021</v>
      </c>
      <c r="F55" s="8">
        <v>602.434239999998</v>
      </c>
      <c r="G55" s="8">
        <v>64.910792000002814</v>
      </c>
      <c r="H55" s="8">
        <v>686.80767800000001</v>
      </c>
    </row>
    <row r="56" spans="1:8" x14ac:dyDescent="0.2">
      <c r="A56" s="109"/>
      <c r="B56" s="19">
        <v>2</v>
      </c>
      <c r="C56" s="38">
        <v>16</v>
      </c>
      <c r="D56" s="8">
        <v>14814.045898</v>
      </c>
      <c r="E56" s="8">
        <v>3989.9067490000007</v>
      </c>
      <c r="F56" s="8">
        <v>6414.467457999991</v>
      </c>
      <c r="G56" s="8">
        <v>2020.1975810000099</v>
      </c>
      <c r="H56" s="8">
        <v>6379.3808589999999</v>
      </c>
    </row>
    <row r="57" spans="1:8" x14ac:dyDescent="0.2">
      <c r="A57" s="109"/>
      <c r="B57" s="19">
        <v>2</v>
      </c>
      <c r="C57" s="38">
        <v>17</v>
      </c>
      <c r="D57" s="8">
        <v>21540.423827999999</v>
      </c>
      <c r="E57" s="8">
        <v>4275.613338000011</v>
      </c>
      <c r="F57" s="8">
        <v>4700.7539559999987</v>
      </c>
      <c r="G57" s="8">
        <v>2276.5419420000026</v>
      </c>
      <c r="H57" s="8">
        <v>14563.127930000001</v>
      </c>
    </row>
    <row r="58" spans="1:8" x14ac:dyDescent="0.2">
      <c r="A58" s="109"/>
      <c r="B58" s="19">
        <v>2</v>
      </c>
      <c r="C58" s="38">
        <v>18</v>
      </c>
      <c r="D58" s="8">
        <v>7093.6293949999999</v>
      </c>
      <c r="E58" s="8">
        <v>2025.8511009999943</v>
      </c>
      <c r="F58" s="8">
        <v>2343.859368000004</v>
      </c>
      <c r="G58" s="8">
        <v>212.00830799999505</v>
      </c>
      <c r="H58" s="8">
        <v>4537.7617190000001</v>
      </c>
    </row>
    <row r="59" spans="1:8" x14ac:dyDescent="0.2">
      <c r="A59" s="109"/>
      <c r="B59" s="19">
        <v>2</v>
      </c>
      <c r="C59" s="38">
        <v>19</v>
      </c>
      <c r="D59" s="8">
        <v>18336.810547000001</v>
      </c>
      <c r="E59" s="8">
        <v>5419.8720529999873</v>
      </c>
      <c r="F59" s="8">
        <v>9421.7516320000032</v>
      </c>
      <c r="G59" s="8">
        <v>1202.417801999994</v>
      </c>
      <c r="H59" s="8">
        <v>7712.6411129999997</v>
      </c>
    </row>
    <row r="60" spans="1:8" x14ac:dyDescent="0.2">
      <c r="A60" s="109"/>
      <c r="B60" s="19">
        <v>2</v>
      </c>
      <c r="C60" s="38">
        <v>20</v>
      </c>
      <c r="D60" s="8">
        <v>214124.28125</v>
      </c>
      <c r="E60" s="8">
        <v>48287.409941999882</v>
      </c>
      <c r="F60" s="8">
        <v>20585.350509000033</v>
      </c>
      <c r="G60" s="8">
        <v>12063.758865999962</v>
      </c>
      <c r="H60" s="8">
        <v>181475.171875</v>
      </c>
    </row>
    <row r="61" spans="1:8" x14ac:dyDescent="0.2">
      <c r="A61" s="109"/>
      <c r="B61" s="19">
        <v>2</v>
      </c>
      <c r="C61" s="38">
        <v>21</v>
      </c>
      <c r="D61" s="8">
        <v>6987.3671880000002</v>
      </c>
      <c r="E61" s="8">
        <v>2488.4677380000016</v>
      </c>
      <c r="F61" s="8">
        <v>348.42102600000027</v>
      </c>
      <c r="G61" s="8">
        <v>1255.5140330000004</v>
      </c>
      <c r="H61" s="8">
        <v>5383.4321289999998</v>
      </c>
    </row>
    <row r="62" spans="1:8" x14ac:dyDescent="0.2">
      <c r="A62" s="109"/>
      <c r="B62" s="19">
        <v>2</v>
      </c>
      <c r="C62" s="38">
        <v>22</v>
      </c>
      <c r="D62" s="8">
        <v>47053.261719000002</v>
      </c>
      <c r="E62" s="8">
        <v>11742.225955999998</v>
      </c>
      <c r="F62" s="8">
        <v>0.71681299999999826</v>
      </c>
      <c r="G62" s="8">
        <v>0.302718000012279</v>
      </c>
      <c r="H62" s="8">
        <v>47052.242187999997</v>
      </c>
    </row>
    <row r="63" spans="1:8" x14ac:dyDescent="0.2">
      <c r="A63" s="109"/>
      <c r="B63" s="19">
        <v>2</v>
      </c>
      <c r="C63" s="38">
        <v>23</v>
      </c>
      <c r="D63" s="8">
        <v>51365.472655999998</v>
      </c>
      <c r="E63" s="8">
        <v>41428.369400999996</v>
      </c>
      <c r="F63" s="8">
        <v>16859.073737000024</v>
      </c>
      <c r="G63" s="8">
        <v>27457.112297999978</v>
      </c>
      <c r="H63" s="8">
        <v>7049.2866210000002</v>
      </c>
    </row>
    <row r="64" spans="1:8" x14ac:dyDescent="0.2">
      <c r="A64" s="109"/>
      <c r="B64" s="19">
        <v>2</v>
      </c>
      <c r="C64" s="38">
        <v>24</v>
      </c>
      <c r="D64" s="8">
        <v>55460.300780999998</v>
      </c>
      <c r="E64" s="8">
        <v>45093.150496999995</v>
      </c>
      <c r="F64" s="8">
        <v>18091.511011000017</v>
      </c>
      <c r="G64" s="8">
        <v>29830.207739000001</v>
      </c>
      <c r="H64" s="8">
        <v>7538.5820309999999</v>
      </c>
    </row>
    <row r="65" spans="1:8" x14ac:dyDescent="0.2">
      <c r="A65" s="109"/>
      <c r="B65" s="19">
        <v>2</v>
      </c>
      <c r="C65" s="38">
        <v>25</v>
      </c>
      <c r="D65" s="8">
        <v>38322.65625</v>
      </c>
      <c r="E65" s="8">
        <v>22878.774754000002</v>
      </c>
      <c r="F65" s="8">
        <v>7258.6860300000035</v>
      </c>
      <c r="G65" s="8">
        <v>28134.899419000001</v>
      </c>
      <c r="H65" s="8">
        <v>2929.0708009999998</v>
      </c>
    </row>
    <row r="66" spans="1:8" x14ac:dyDescent="0.2">
      <c r="A66" s="109"/>
      <c r="B66" s="19">
        <v>2</v>
      </c>
      <c r="C66" s="38">
        <v>26</v>
      </c>
      <c r="D66" s="8">
        <v>9072.9082030000009</v>
      </c>
      <c r="E66" s="8">
        <v>5350.5408119999965</v>
      </c>
      <c r="F66" s="8">
        <v>3400.3164779999929</v>
      </c>
      <c r="G66" s="8">
        <v>5587.9805880000067</v>
      </c>
      <c r="H66" s="8">
        <v>84.611136999999999</v>
      </c>
    </row>
    <row r="67" spans="1:8" x14ac:dyDescent="0.2">
      <c r="A67" s="109"/>
      <c r="B67" s="19">
        <v>2</v>
      </c>
      <c r="C67" s="38">
        <v>27</v>
      </c>
      <c r="D67" s="8">
        <v>16904.503906000002</v>
      </c>
      <c r="E67" s="8">
        <v>10920.271826000009</v>
      </c>
      <c r="F67" s="8">
        <v>4033.4221100000054</v>
      </c>
      <c r="G67" s="8">
        <v>12151.251717999994</v>
      </c>
      <c r="H67" s="8">
        <v>719.83007799999996</v>
      </c>
    </row>
    <row r="68" spans="1:8" x14ac:dyDescent="0.2">
      <c r="A68" s="109"/>
      <c r="B68" s="19">
        <v>2</v>
      </c>
      <c r="C68" s="38">
        <v>28</v>
      </c>
      <c r="D68" s="8">
        <v>62052.71875</v>
      </c>
      <c r="E68" s="8">
        <v>57208.878218000005</v>
      </c>
      <c r="F68" s="8">
        <v>8442.1252920000261</v>
      </c>
      <c r="G68" s="8">
        <v>53603.397690999984</v>
      </c>
      <c r="H68" s="8">
        <v>7.195767</v>
      </c>
    </row>
    <row r="69" spans="1:8" x14ac:dyDescent="0.2">
      <c r="A69" s="109"/>
      <c r="B69" s="19">
        <v>2</v>
      </c>
      <c r="C69" s="38">
        <v>29</v>
      </c>
      <c r="D69" s="8">
        <v>10382.947265999999</v>
      </c>
      <c r="E69" s="8">
        <v>7511.5140349999956</v>
      </c>
      <c r="F69" s="8">
        <v>8433.3987009999964</v>
      </c>
      <c r="G69" s="8">
        <v>1918.3685420000006</v>
      </c>
      <c r="H69" s="8">
        <v>31.180022999999998</v>
      </c>
    </row>
    <row r="70" spans="1:8" x14ac:dyDescent="0.2">
      <c r="A70" s="109"/>
      <c r="B70" s="19">
        <v>2</v>
      </c>
      <c r="C70" s="38">
        <v>30</v>
      </c>
      <c r="D70" s="8">
        <v>161.95491000000001</v>
      </c>
      <c r="E70" s="8">
        <v>98.531005000000036</v>
      </c>
      <c r="F70" s="8">
        <v>157.04689399999955</v>
      </c>
      <c r="G70" s="8">
        <v>4.9080160000004733</v>
      </c>
      <c r="H70" s="8">
        <v>0</v>
      </c>
    </row>
    <row r="71" spans="1:8" x14ac:dyDescent="0.2">
      <c r="A71" s="109"/>
      <c r="B71" s="19">
        <v>2</v>
      </c>
      <c r="C71" s="38">
        <v>31</v>
      </c>
      <c r="D71" s="8">
        <v>14557.915039</v>
      </c>
      <c r="E71" s="8">
        <v>12383.228928999997</v>
      </c>
      <c r="F71" s="8">
        <v>13300.608934999995</v>
      </c>
      <c r="G71" s="8">
        <v>1253.5439630000049</v>
      </c>
      <c r="H71" s="8">
        <v>3.7621410000000002</v>
      </c>
    </row>
    <row r="72" spans="1:8" x14ac:dyDescent="0.2">
      <c r="A72" s="109"/>
      <c r="B72" s="19">
        <v>2</v>
      </c>
      <c r="C72" s="38">
        <v>32</v>
      </c>
      <c r="D72" s="8">
        <v>22565.175781000002</v>
      </c>
      <c r="E72" s="8">
        <v>20007.433292000002</v>
      </c>
      <c r="F72" s="8">
        <v>162.20569199999929</v>
      </c>
      <c r="G72" s="8">
        <v>22401.567743000003</v>
      </c>
      <c r="H72" s="8">
        <v>1.4023460000000001</v>
      </c>
    </row>
    <row r="73" spans="1:8" x14ac:dyDescent="0.2">
      <c r="A73" s="109"/>
      <c r="B73" s="19">
        <v>2</v>
      </c>
      <c r="C73" s="38">
        <v>33</v>
      </c>
      <c r="D73" s="8">
        <v>15364.153319999999</v>
      </c>
      <c r="E73" s="8">
        <v>9841.6027449999947</v>
      </c>
      <c r="F73" s="8">
        <v>140.7702239999997</v>
      </c>
      <c r="G73" s="8">
        <v>15220.837259</v>
      </c>
      <c r="H73" s="8">
        <v>2.5458370000000001</v>
      </c>
    </row>
    <row r="74" spans="1:8" x14ac:dyDescent="0.2">
      <c r="A74" s="109"/>
      <c r="B74" s="19">
        <v>2</v>
      </c>
      <c r="C74" s="38">
        <v>34</v>
      </c>
      <c r="D74" s="8">
        <v>8105.2602539999998</v>
      </c>
      <c r="E74" s="8">
        <v>5191.0051189999958</v>
      </c>
      <c r="F74" s="8">
        <v>417.43915799999996</v>
      </c>
      <c r="G74" s="8">
        <v>7683.0228250000009</v>
      </c>
      <c r="H74" s="8">
        <v>4.7982709999999997</v>
      </c>
    </row>
    <row r="75" spans="1:8" x14ac:dyDescent="0.2">
      <c r="A75" s="109"/>
      <c r="B75" s="19">
        <v>2</v>
      </c>
      <c r="C75" s="38">
        <v>35</v>
      </c>
      <c r="D75" s="8">
        <v>16628.316406000002</v>
      </c>
      <c r="E75" s="8">
        <v>10893.632024000002</v>
      </c>
      <c r="F75" s="8">
        <v>2119.3031949999968</v>
      </c>
      <c r="G75" s="8">
        <v>14502.101079999995</v>
      </c>
      <c r="H75" s="8">
        <v>6.9121309999999996</v>
      </c>
    </row>
    <row r="76" spans="1:8" x14ac:dyDescent="0.2">
      <c r="A76" s="109"/>
      <c r="B76" s="19">
        <v>2</v>
      </c>
      <c r="C76" s="38">
        <v>36</v>
      </c>
      <c r="D76" s="8">
        <v>14753.539063</v>
      </c>
      <c r="E76" s="8">
        <v>10652.046214999995</v>
      </c>
      <c r="F76" s="8">
        <v>3107.9872969999951</v>
      </c>
      <c r="G76" s="8">
        <v>11642.121449000004</v>
      </c>
      <c r="H76" s="8">
        <v>3.4303170000000001</v>
      </c>
    </row>
    <row r="77" spans="1:8" x14ac:dyDescent="0.2">
      <c r="A77" s="109"/>
      <c r="B77" s="19">
        <v>2</v>
      </c>
      <c r="C77" s="38">
        <v>37</v>
      </c>
      <c r="D77" s="8">
        <v>30443.53125</v>
      </c>
      <c r="E77" s="8">
        <v>21478.820647000008</v>
      </c>
      <c r="F77" s="8">
        <v>29.712208000000011</v>
      </c>
      <c r="G77" s="8">
        <v>30413.819042000003</v>
      </c>
      <c r="H77" s="8">
        <v>0</v>
      </c>
    </row>
    <row r="78" spans="1:8" x14ac:dyDescent="0.2">
      <c r="A78" s="109" t="s">
        <v>68</v>
      </c>
      <c r="B78" s="19">
        <v>3</v>
      </c>
      <c r="C78" s="38">
        <v>1</v>
      </c>
      <c r="D78" s="8">
        <v>3621.07251</v>
      </c>
      <c r="E78" s="8">
        <v>2721.8659309999989</v>
      </c>
      <c r="F78" s="8">
        <v>1807.2222280000035</v>
      </c>
      <c r="G78" s="8">
        <v>954.32995699999424</v>
      </c>
      <c r="H78" s="8">
        <v>859.52032499999996</v>
      </c>
    </row>
    <row r="79" spans="1:8" x14ac:dyDescent="0.2">
      <c r="A79" s="109"/>
      <c r="B79" s="19">
        <v>3</v>
      </c>
      <c r="C79" s="38">
        <v>2</v>
      </c>
      <c r="D79" s="8">
        <v>572.34429899999998</v>
      </c>
      <c r="E79" s="8">
        <v>273.75198500000033</v>
      </c>
      <c r="F79" s="8">
        <v>345.22132499999827</v>
      </c>
      <c r="G79" s="8">
        <v>217.74883800000217</v>
      </c>
      <c r="H79" s="8">
        <v>9.374136</v>
      </c>
    </row>
    <row r="80" spans="1:8" x14ac:dyDescent="0.2">
      <c r="A80" s="109"/>
      <c r="B80" s="19">
        <v>3</v>
      </c>
      <c r="C80" s="38">
        <v>3</v>
      </c>
      <c r="D80" s="8">
        <v>10.082634000000001</v>
      </c>
      <c r="E80" s="8">
        <v>7.908293000000004</v>
      </c>
      <c r="F80" s="8">
        <v>7.1577500000000089</v>
      </c>
      <c r="G80" s="8">
        <v>2.5474139999999919</v>
      </c>
      <c r="H80" s="8">
        <v>0.37747000000000003</v>
      </c>
    </row>
    <row r="81" spans="1:8" x14ac:dyDescent="0.2">
      <c r="A81" s="109"/>
      <c r="B81" s="19">
        <v>3</v>
      </c>
      <c r="C81" s="38">
        <v>4</v>
      </c>
      <c r="D81" s="8">
        <v>1280.4189449999999</v>
      </c>
      <c r="E81" s="8">
        <v>758.3019119999999</v>
      </c>
      <c r="F81" s="8">
        <v>119.43584599999994</v>
      </c>
      <c r="G81" s="8">
        <v>1042.088896</v>
      </c>
      <c r="H81" s="8">
        <v>118.894203</v>
      </c>
    </row>
    <row r="82" spans="1:8" x14ac:dyDescent="0.2">
      <c r="A82" s="109"/>
      <c r="B82" s="19">
        <v>3</v>
      </c>
      <c r="C82" s="38">
        <v>5</v>
      </c>
      <c r="D82" s="8">
        <v>20.81587</v>
      </c>
      <c r="E82" s="8">
        <v>10.470091999999992</v>
      </c>
      <c r="F82" s="8">
        <v>9.4091279999999902</v>
      </c>
      <c r="G82" s="8">
        <v>7.2537390000000066</v>
      </c>
      <c r="H82" s="8">
        <v>4.153003</v>
      </c>
    </row>
    <row r="83" spans="1:8" x14ac:dyDescent="0.2">
      <c r="A83" s="109"/>
      <c r="B83" s="19">
        <v>3</v>
      </c>
      <c r="C83" s="38">
        <v>6</v>
      </c>
      <c r="D83" s="8">
        <v>0</v>
      </c>
      <c r="E83" s="8">
        <v>0</v>
      </c>
      <c r="F83" s="8">
        <v>0</v>
      </c>
      <c r="G83" s="8">
        <v>0</v>
      </c>
      <c r="H83" s="8">
        <v>0</v>
      </c>
    </row>
    <row r="84" spans="1:8" x14ac:dyDescent="0.2">
      <c r="A84" s="109"/>
      <c r="B84" s="19">
        <v>3</v>
      </c>
      <c r="C84" s="38">
        <v>7</v>
      </c>
      <c r="D84" s="8">
        <v>6186.9897460000002</v>
      </c>
      <c r="E84" s="8">
        <v>3899.6602169999983</v>
      </c>
      <c r="F84" s="8">
        <v>3924.7240970000034</v>
      </c>
      <c r="G84" s="8">
        <v>1047.0412839999967</v>
      </c>
      <c r="H84" s="8">
        <v>1215.224365</v>
      </c>
    </row>
    <row r="85" spans="1:8" x14ac:dyDescent="0.2">
      <c r="A85" s="109"/>
      <c r="B85" s="19">
        <v>3</v>
      </c>
      <c r="C85" s="38">
        <v>8</v>
      </c>
      <c r="D85" s="8">
        <v>6084.9887699999999</v>
      </c>
      <c r="E85" s="8">
        <v>3170.1528709999989</v>
      </c>
      <c r="F85" s="8">
        <v>4818.4890709999936</v>
      </c>
      <c r="G85" s="8">
        <v>1185.6368830000067</v>
      </c>
      <c r="H85" s="8">
        <v>80.862815999999995</v>
      </c>
    </row>
    <row r="86" spans="1:8" x14ac:dyDescent="0.2">
      <c r="A86" s="109"/>
      <c r="B86" s="19">
        <v>3</v>
      </c>
      <c r="C86" s="38">
        <v>9</v>
      </c>
      <c r="D86" s="8">
        <v>1774.4841309999999</v>
      </c>
      <c r="E86" s="8">
        <v>1051.5639190000011</v>
      </c>
      <c r="F86" s="8">
        <v>1127.8098449999979</v>
      </c>
      <c r="G86" s="8">
        <v>646.67401900000323</v>
      </c>
      <c r="H86" s="8">
        <v>2.6699999999999998E-4</v>
      </c>
    </row>
    <row r="87" spans="1:8" x14ac:dyDescent="0.2">
      <c r="A87" s="109"/>
      <c r="B87" s="19">
        <v>3</v>
      </c>
      <c r="C87" s="38">
        <v>10</v>
      </c>
      <c r="D87" s="8">
        <v>34928.699219000002</v>
      </c>
      <c r="E87" s="8">
        <v>20186.173264000012</v>
      </c>
      <c r="F87" s="8">
        <v>4130.7020029999967</v>
      </c>
      <c r="G87" s="8">
        <v>30792.945844999973</v>
      </c>
      <c r="H87" s="8">
        <v>5.0513709999999996</v>
      </c>
    </row>
    <row r="88" spans="1:8" x14ac:dyDescent="0.2">
      <c r="A88" s="109"/>
      <c r="B88" s="19">
        <v>3</v>
      </c>
      <c r="C88" s="38">
        <v>11</v>
      </c>
      <c r="D88" s="8">
        <v>3627.6401369999999</v>
      </c>
      <c r="E88" s="8">
        <v>1342.7577190000031</v>
      </c>
      <c r="F88" s="8">
        <v>726.08161999999902</v>
      </c>
      <c r="G88" s="8">
        <v>2429.1370690000003</v>
      </c>
      <c r="H88" s="8">
        <v>472.421448</v>
      </c>
    </row>
    <row r="89" spans="1:8" x14ac:dyDescent="0.2">
      <c r="A89" s="109"/>
      <c r="B89" s="19">
        <v>3</v>
      </c>
      <c r="C89" s="38">
        <v>12</v>
      </c>
      <c r="D89" s="8">
        <v>563.49774200000002</v>
      </c>
      <c r="E89" s="8">
        <v>245.58402500000025</v>
      </c>
      <c r="F89" s="8">
        <v>133.77626199999997</v>
      </c>
      <c r="G89" s="8">
        <v>429.55255100000011</v>
      </c>
      <c r="H89" s="8">
        <v>0.168929</v>
      </c>
    </row>
    <row r="90" spans="1:8" x14ac:dyDescent="0.2">
      <c r="A90" s="109"/>
      <c r="B90" s="19">
        <v>3</v>
      </c>
      <c r="C90" s="38">
        <v>13</v>
      </c>
      <c r="D90" s="8">
        <v>26.796951</v>
      </c>
      <c r="E90" s="8">
        <v>9.3790450000000209</v>
      </c>
      <c r="F90" s="8">
        <v>17.989786999999986</v>
      </c>
      <c r="G90" s="8">
        <v>8.8071639999999984</v>
      </c>
      <c r="H90" s="8">
        <v>0</v>
      </c>
    </row>
    <row r="91" spans="1:8" x14ac:dyDescent="0.2">
      <c r="A91" s="109"/>
      <c r="B91" s="19">
        <v>3</v>
      </c>
      <c r="C91" s="38">
        <v>14</v>
      </c>
      <c r="D91" s="8">
        <v>92.966155999999998</v>
      </c>
      <c r="E91" s="8">
        <v>34.718998999999926</v>
      </c>
      <c r="F91" s="8">
        <v>12.014039999999987</v>
      </c>
      <c r="G91" s="8">
        <v>80.952116000000018</v>
      </c>
      <c r="H91" s="8">
        <v>0</v>
      </c>
    </row>
    <row r="92" spans="1:8" x14ac:dyDescent="0.2">
      <c r="A92" s="109"/>
      <c r="B92" s="19">
        <v>3</v>
      </c>
      <c r="C92" s="38">
        <v>15</v>
      </c>
      <c r="D92" s="8">
        <v>74.945594999999997</v>
      </c>
      <c r="E92" s="8">
        <v>28.594011999999982</v>
      </c>
      <c r="F92" s="8">
        <v>65.605278999999996</v>
      </c>
      <c r="G92" s="8">
        <v>9.3403159999999659</v>
      </c>
      <c r="H92" s="8">
        <v>0</v>
      </c>
    </row>
    <row r="93" spans="1:8" x14ac:dyDescent="0.2">
      <c r="A93" s="109"/>
      <c r="B93" s="19">
        <v>3</v>
      </c>
      <c r="C93" s="38">
        <v>16</v>
      </c>
      <c r="D93" s="8">
        <v>150.51272599999999</v>
      </c>
      <c r="E93" s="8">
        <v>40.538002000000056</v>
      </c>
      <c r="F93" s="8">
        <v>104.88983600000002</v>
      </c>
      <c r="G93" s="8">
        <v>45.622890000000048</v>
      </c>
      <c r="H93" s="8">
        <v>0</v>
      </c>
    </row>
    <row r="94" spans="1:8" x14ac:dyDescent="0.2">
      <c r="A94" s="109"/>
      <c r="B94" s="19">
        <v>3</v>
      </c>
      <c r="C94" s="38">
        <v>17</v>
      </c>
      <c r="D94" s="8">
        <v>163.75427199999999</v>
      </c>
      <c r="E94" s="8">
        <v>32.504009999999951</v>
      </c>
      <c r="F94" s="8">
        <v>113.39592099999983</v>
      </c>
      <c r="G94" s="8">
        <v>48.48413000000005</v>
      </c>
      <c r="H94" s="8">
        <v>1.8742209999999999</v>
      </c>
    </row>
    <row r="95" spans="1:8" x14ac:dyDescent="0.2">
      <c r="A95" s="109"/>
      <c r="B95" s="19">
        <v>3</v>
      </c>
      <c r="C95" s="38">
        <v>18</v>
      </c>
      <c r="D95" s="8">
        <v>755.17694100000006</v>
      </c>
      <c r="E95" s="8">
        <v>215.66899300000063</v>
      </c>
      <c r="F95" s="8">
        <v>703.39076600000124</v>
      </c>
      <c r="G95" s="8">
        <v>49.564020999999272</v>
      </c>
      <c r="H95" s="8">
        <v>2.2221540000000002</v>
      </c>
    </row>
    <row r="96" spans="1:8" x14ac:dyDescent="0.2">
      <c r="A96" s="109"/>
      <c r="B96" s="19">
        <v>3</v>
      </c>
      <c r="C96" s="38">
        <v>19</v>
      </c>
      <c r="D96" s="8">
        <v>261.397064</v>
      </c>
      <c r="E96" s="8">
        <v>77.26198400000014</v>
      </c>
      <c r="F96" s="8">
        <v>212.71418900000009</v>
      </c>
      <c r="G96" s="8">
        <v>48.68287499999996</v>
      </c>
      <c r="H96" s="8">
        <v>0</v>
      </c>
    </row>
    <row r="97" spans="1:8" x14ac:dyDescent="0.2">
      <c r="A97" s="109"/>
      <c r="B97" s="19">
        <v>3</v>
      </c>
      <c r="C97" s="38">
        <v>20</v>
      </c>
      <c r="D97" s="8">
        <v>16.340651999999999</v>
      </c>
      <c r="E97" s="8">
        <v>3.6850249999999902</v>
      </c>
      <c r="F97" s="8">
        <v>6.7748020000000002</v>
      </c>
      <c r="G97" s="8">
        <v>9.565849999999994</v>
      </c>
      <c r="H97" s="8">
        <v>0</v>
      </c>
    </row>
    <row r="98" spans="1:8" x14ac:dyDescent="0.2">
      <c r="A98" s="109"/>
      <c r="B98" s="19">
        <v>3</v>
      </c>
      <c r="C98" s="38">
        <v>21</v>
      </c>
      <c r="D98" s="8">
        <v>159.74700899999999</v>
      </c>
      <c r="E98" s="8">
        <v>56.892011000000018</v>
      </c>
      <c r="F98" s="8">
        <v>43.647819000000013</v>
      </c>
      <c r="G98" s="8">
        <v>116.09918999999998</v>
      </c>
      <c r="H98" s="8">
        <v>0</v>
      </c>
    </row>
    <row r="99" spans="1:8" x14ac:dyDescent="0.2">
      <c r="A99" s="109"/>
      <c r="B99" s="19">
        <v>3</v>
      </c>
      <c r="C99" s="38">
        <v>22</v>
      </c>
      <c r="D99" s="8">
        <v>102.11106100000001</v>
      </c>
      <c r="E99" s="8">
        <v>25.482009000000062</v>
      </c>
      <c r="F99" s="8">
        <v>58.820502999999903</v>
      </c>
      <c r="G99" s="8">
        <v>43.29055800000009</v>
      </c>
      <c r="H99" s="8">
        <v>0</v>
      </c>
    </row>
    <row r="100" spans="1:8" x14ac:dyDescent="0.2">
      <c r="A100" s="109"/>
      <c r="B100" s="19">
        <v>3</v>
      </c>
      <c r="C100" s="38">
        <v>23</v>
      </c>
      <c r="D100" s="8">
        <v>12122.715819999999</v>
      </c>
      <c r="E100" s="8">
        <v>9777.4695360000005</v>
      </c>
      <c r="F100" s="8">
        <v>4070.1052229999996</v>
      </c>
      <c r="G100" s="8">
        <v>6388.9151620000002</v>
      </c>
      <c r="H100" s="8">
        <v>1663.6954350000001</v>
      </c>
    </row>
    <row r="101" spans="1:8" x14ac:dyDescent="0.2">
      <c r="A101" s="109"/>
      <c r="B101" s="19">
        <v>3</v>
      </c>
      <c r="C101" s="38">
        <v>24</v>
      </c>
      <c r="D101" s="8">
        <v>15427.199219</v>
      </c>
      <c r="E101" s="8">
        <v>12543.405111000007</v>
      </c>
      <c r="F101" s="8">
        <v>5150.9112339999983</v>
      </c>
      <c r="G101" s="8">
        <v>8179.3067839999958</v>
      </c>
      <c r="H101" s="8">
        <v>2096.9812010000001</v>
      </c>
    </row>
    <row r="102" spans="1:8" x14ac:dyDescent="0.2">
      <c r="A102" s="109"/>
      <c r="B102" s="19">
        <v>3</v>
      </c>
      <c r="C102" s="38">
        <v>25</v>
      </c>
      <c r="D102" s="8">
        <v>13745.125</v>
      </c>
      <c r="E102" s="8">
        <v>8205.8929409999855</v>
      </c>
      <c r="F102" s="8">
        <v>3136.0996830000058</v>
      </c>
      <c r="G102" s="8">
        <v>9558.4602539999942</v>
      </c>
      <c r="H102" s="8">
        <v>1050.565063</v>
      </c>
    </row>
    <row r="103" spans="1:8" x14ac:dyDescent="0.2">
      <c r="A103" s="109"/>
      <c r="B103" s="19">
        <v>3</v>
      </c>
      <c r="C103" s="38">
        <v>26</v>
      </c>
      <c r="D103" s="8">
        <v>1903.8378909999999</v>
      </c>
      <c r="E103" s="8">
        <v>1122.7450350000006</v>
      </c>
      <c r="F103" s="8">
        <v>923.01199099999826</v>
      </c>
      <c r="G103" s="8">
        <v>963.07129800000223</v>
      </c>
      <c r="H103" s="8">
        <v>17.754601999999998</v>
      </c>
    </row>
    <row r="104" spans="1:8" x14ac:dyDescent="0.2">
      <c r="A104" s="109"/>
      <c r="B104" s="19">
        <v>3</v>
      </c>
      <c r="C104" s="38">
        <v>27</v>
      </c>
      <c r="D104" s="8">
        <v>3991.400635</v>
      </c>
      <c r="E104" s="8">
        <v>2578.4360599999955</v>
      </c>
      <c r="F104" s="8">
        <v>1462.4687320000037</v>
      </c>
      <c r="G104" s="8">
        <v>2358.969515999996</v>
      </c>
      <c r="H104" s="8">
        <v>169.96238700000001</v>
      </c>
    </row>
    <row r="105" spans="1:8" x14ac:dyDescent="0.2">
      <c r="A105" s="109"/>
      <c r="B105" s="19">
        <v>3</v>
      </c>
      <c r="C105" s="38">
        <v>28</v>
      </c>
      <c r="D105" s="8">
        <v>10447.653319999999</v>
      </c>
      <c r="E105" s="8">
        <v>9632.1085500000027</v>
      </c>
      <c r="F105" s="8">
        <v>2248.2409520000092</v>
      </c>
      <c r="G105" s="8">
        <v>8198.2008359999909</v>
      </c>
      <c r="H105" s="8">
        <v>1.2115320000000001</v>
      </c>
    </row>
    <row r="106" spans="1:8" x14ac:dyDescent="0.2">
      <c r="A106" s="109"/>
      <c r="B106" s="19">
        <v>3</v>
      </c>
      <c r="C106" s="38">
        <v>29</v>
      </c>
      <c r="D106" s="8">
        <v>1806.899048</v>
      </c>
      <c r="E106" s="8">
        <v>1307.1960850000007</v>
      </c>
      <c r="F106" s="8">
        <v>1499.2183890000024</v>
      </c>
      <c r="G106" s="8">
        <v>302.25453599999781</v>
      </c>
      <c r="H106" s="8">
        <v>5.4261229999999996</v>
      </c>
    </row>
    <row r="107" spans="1:8" x14ac:dyDescent="0.2">
      <c r="A107" s="109"/>
      <c r="B107" s="19">
        <v>3</v>
      </c>
      <c r="C107" s="38">
        <v>30</v>
      </c>
      <c r="D107" s="8">
        <v>0</v>
      </c>
      <c r="E107" s="8">
        <v>0</v>
      </c>
      <c r="F107" s="8">
        <v>0</v>
      </c>
      <c r="G107" s="8">
        <v>0</v>
      </c>
      <c r="H107" s="8">
        <v>0</v>
      </c>
    </row>
    <row r="108" spans="1:8" x14ac:dyDescent="0.2">
      <c r="A108" s="109"/>
      <c r="B108" s="19">
        <v>3</v>
      </c>
      <c r="C108" s="38">
        <v>31</v>
      </c>
      <c r="D108" s="8">
        <v>3739.210693</v>
      </c>
      <c r="E108" s="8">
        <v>3180.6410420000002</v>
      </c>
      <c r="F108" s="8">
        <v>3524.2708759999982</v>
      </c>
      <c r="G108" s="8">
        <v>213.97350800000223</v>
      </c>
      <c r="H108" s="8">
        <v>0.96630899999999997</v>
      </c>
    </row>
    <row r="109" spans="1:8" x14ac:dyDescent="0.2">
      <c r="A109" s="109"/>
      <c r="B109" s="19">
        <v>3</v>
      </c>
      <c r="C109" s="38">
        <v>32</v>
      </c>
      <c r="D109" s="8">
        <v>5035.0190430000002</v>
      </c>
      <c r="E109" s="8">
        <v>4464.3041429999994</v>
      </c>
      <c r="F109" s="8">
        <v>34.573964999999859</v>
      </c>
      <c r="G109" s="8">
        <v>5000.1321690000004</v>
      </c>
      <c r="H109" s="8">
        <v>0.31290899999999999</v>
      </c>
    </row>
    <row r="110" spans="1:8" x14ac:dyDescent="0.2">
      <c r="A110" s="109"/>
      <c r="B110" s="19">
        <v>3</v>
      </c>
      <c r="C110" s="38">
        <v>33</v>
      </c>
      <c r="D110" s="8">
        <v>4583.4702150000003</v>
      </c>
      <c r="E110" s="8">
        <v>2935.9700269999989</v>
      </c>
      <c r="F110" s="8">
        <v>42.918433999999827</v>
      </c>
      <c r="G110" s="8">
        <v>4539.7923010000004</v>
      </c>
      <c r="H110" s="8">
        <v>0.75948000000000004</v>
      </c>
    </row>
    <row r="111" spans="1:8" x14ac:dyDescent="0.2">
      <c r="A111" s="109"/>
      <c r="B111" s="19">
        <v>3</v>
      </c>
      <c r="C111" s="38">
        <v>34</v>
      </c>
      <c r="D111" s="8">
        <v>1100.2797849999999</v>
      </c>
      <c r="E111" s="8">
        <v>704.67299199999979</v>
      </c>
      <c r="F111" s="8">
        <v>154.99489099999977</v>
      </c>
      <c r="G111" s="8">
        <v>944.63353400000051</v>
      </c>
      <c r="H111" s="8">
        <v>0.65136000000000005</v>
      </c>
    </row>
    <row r="112" spans="1:8" x14ac:dyDescent="0.2">
      <c r="A112" s="109"/>
      <c r="B112" s="19">
        <v>3</v>
      </c>
      <c r="C112" s="38">
        <v>35</v>
      </c>
      <c r="D112" s="8">
        <v>23726.007813</v>
      </c>
      <c r="E112" s="8">
        <v>15543.509846000006</v>
      </c>
      <c r="F112" s="8">
        <v>3755.2990909999971</v>
      </c>
      <c r="G112" s="8">
        <v>19960.846192000005</v>
      </c>
      <c r="H112" s="8">
        <v>9.8625299999999996</v>
      </c>
    </row>
    <row r="113" spans="1:8" x14ac:dyDescent="0.2">
      <c r="A113" s="109"/>
      <c r="B113" s="19">
        <v>3</v>
      </c>
      <c r="C113" s="38">
        <v>36</v>
      </c>
      <c r="D113" s="8">
        <v>3686.4101559999999</v>
      </c>
      <c r="E113" s="8">
        <v>2661.5858769999991</v>
      </c>
      <c r="F113" s="8">
        <v>1187.1268840000005</v>
      </c>
      <c r="G113" s="8">
        <v>2498.4261519999991</v>
      </c>
      <c r="H113" s="8">
        <v>0.85711999999999999</v>
      </c>
    </row>
    <row r="114" spans="1:8" x14ac:dyDescent="0.2">
      <c r="A114" s="109"/>
      <c r="B114" s="19">
        <v>3</v>
      </c>
      <c r="C114" s="38">
        <v>37</v>
      </c>
      <c r="D114" s="8">
        <v>8965.2255860000005</v>
      </c>
      <c r="E114" s="8">
        <v>6325.2345539999978</v>
      </c>
      <c r="F114" s="8">
        <v>7.1469269999999989</v>
      </c>
      <c r="G114" s="8">
        <v>8958.0786590000007</v>
      </c>
      <c r="H114" s="8">
        <v>0</v>
      </c>
    </row>
    <row r="115" spans="1:8" x14ac:dyDescent="0.2">
      <c r="A115" s="109" t="s">
        <v>70</v>
      </c>
      <c r="B115" s="19">
        <v>4</v>
      </c>
      <c r="C115" s="38">
        <v>1</v>
      </c>
      <c r="D115" s="8">
        <v>3460.5170899999998</v>
      </c>
      <c r="E115" s="8">
        <v>2601.1805720000011</v>
      </c>
      <c r="F115" s="8">
        <v>1197.5513629999996</v>
      </c>
      <c r="G115" s="8">
        <v>1441.5558149999981</v>
      </c>
      <c r="H115" s="8">
        <v>821.40991199999996</v>
      </c>
    </row>
    <row r="116" spans="1:8" x14ac:dyDescent="0.2">
      <c r="A116" s="109"/>
      <c r="B116" s="19">
        <v>4</v>
      </c>
      <c r="C116" s="38">
        <v>2</v>
      </c>
      <c r="D116" s="8">
        <v>1908.1829829999999</v>
      </c>
      <c r="E116" s="8">
        <v>912.68290299999967</v>
      </c>
      <c r="F116" s="8">
        <v>643.15076999999781</v>
      </c>
      <c r="G116" s="8">
        <v>1233.7790540000019</v>
      </c>
      <c r="H116" s="8">
        <v>31.253159</v>
      </c>
    </row>
    <row r="117" spans="1:8" x14ac:dyDescent="0.2">
      <c r="A117" s="109"/>
      <c r="B117" s="19">
        <v>4</v>
      </c>
      <c r="C117" s="38">
        <v>3</v>
      </c>
      <c r="D117" s="8">
        <v>86.544585999999995</v>
      </c>
      <c r="E117" s="8">
        <v>67.880949000000015</v>
      </c>
      <c r="F117" s="8">
        <v>64.85694500000001</v>
      </c>
      <c r="G117" s="8">
        <v>18.447616000000007</v>
      </c>
      <c r="H117" s="8">
        <v>3.2400250000000002</v>
      </c>
    </row>
    <row r="118" spans="1:8" x14ac:dyDescent="0.2">
      <c r="A118" s="109"/>
      <c r="B118" s="19">
        <v>4</v>
      </c>
      <c r="C118" s="38">
        <v>4</v>
      </c>
      <c r="D118" s="8">
        <v>741.28582800000004</v>
      </c>
      <c r="E118" s="8">
        <v>439.01134600000017</v>
      </c>
      <c r="F118" s="8">
        <v>126.04332100000002</v>
      </c>
      <c r="G118" s="8">
        <v>546.40988800000002</v>
      </c>
      <c r="H118" s="8">
        <v>68.832618999999994</v>
      </c>
    </row>
    <row r="119" spans="1:8" x14ac:dyDescent="0.2">
      <c r="A119" s="109"/>
      <c r="B119" s="19">
        <v>4</v>
      </c>
      <c r="C119" s="38">
        <v>5</v>
      </c>
      <c r="D119" s="8">
        <v>21.118328000000002</v>
      </c>
      <c r="E119" s="8">
        <v>10.622231000000003</v>
      </c>
      <c r="F119" s="8">
        <v>8.1431520000000059</v>
      </c>
      <c r="G119" s="8">
        <v>8.7618290000000005</v>
      </c>
      <c r="H119" s="8">
        <v>4.2133469999999997</v>
      </c>
    </row>
    <row r="120" spans="1:8" x14ac:dyDescent="0.2">
      <c r="A120" s="109"/>
      <c r="B120" s="19">
        <v>4</v>
      </c>
      <c r="C120" s="38">
        <v>6</v>
      </c>
      <c r="D120" s="8">
        <v>704774</v>
      </c>
      <c r="E120" s="8">
        <v>580071.10543500015</v>
      </c>
      <c r="F120" s="8">
        <v>285199.86606299964</v>
      </c>
      <c r="G120" s="8">
        <v>79483.94643700037</v>
      </c>
      <c r="H120" s="8">
        <v>340090.1875</v>
      </c>
    </row>
    <row r="121" spans="1:8" x14ac:dyDescent="0.2">
      <c r="A121" s="109"/>
      <c r="B121" s="19">
        <v>4</v>
      </c>
      <c r="C121" s="38">
        <v>7</v>
      </c>
      <c r="D121" s="8">
        <v>276.37469499999997</v>
      </c>
      <c r="E121" s="8">
        <v>174.19899699999988</v>
      </c>
      <c r="F121" s="8">
        <v>121.24576499999996</v>
      </c>
      <c r="G121" s="8">
        <v>155.12893</v>
      </c>
      <c r="H121" s="8">
        <v>0</v>
      </c>
    </row>
    <row r="122" spans="1:8" x14ac:dyDescent="0.2">
      <c r="A122" s="109"/>
      <c r="B122" s="19">
        <v>4</v>
      </c>
      <c r="C122" s="38">
        <v>8</v>
      </c>
      <c r="D122" s="8">
        <v>2129.304932</v>
      </c>
      <c r="E122" s="8">
        <v>1109.3237440000009</v>
      </c>
      <c r="F122" s="8">
        <v>1813.1387660000012</v>
      </c>
      <c r="G122" s="8">
        <v>287.87004199999757</v>
      </c>
      <c r="H122" s="8">
        <v>28.296123999999999</v>
      </c>
    </row>
    <row r="123" spans="1:8" x14ac:dyDescent="0.2">
      <c r="A123" s="109"/>
      <c r="B123" s="19">
        <v>4</v>
      </c>
      <c r="C123" s="38">
        <v>9</v>
      </c>
      <c r="D123" s="8">
        <v>65.314116999999996</v>
      </c>
      <c r="E123" s="8">
        <v>38.705306999999941</v>
      </c>
      <c r="F123" s="8">
        <v>42.878705999999958</v>
      </c>
      <c r="G123" s="8">
        <v>22.435401000000052</v>
      </c>
      <c r="H123" s="8">
        <v>1.0000000000000001E-5</v>
      </c>
    </row>
    <row r="124" spans="1:8" x14ac:dyDescent="0.2">
      <c r="A124" s="109"/>
      <c r="B124" s="19">
        <v>4</v>
      </c>
      <c r="C124" s="38">
        <v>10</v>
      </c>
      <c r="D124" s="8">
        <v>90967.695313000004</v>
      </c>
      <c r="E124" s="8">
        <v>52572.520353000014</v>
      </c>
      <c r="F124" s="8">
        <v>3216.2397560000036</v>
      </c>
      <c r="G124" s="8">
        <v>87738.299854000012</v>
      </c>
      <c r="H124" s="8">
        <v>13.155703000000001</v>
      </c>
    </row>
    <row r="125" spans="1:8" x14ac:dyDescent="0.2">
      <c r="A125" s="109"/>
      <c r="B125" s="19">
        <v>4</v>
      </c>
      <c r="C125" s="38">
        <v>11</v>
      </c>
      <c r="D125" s="8">
        <v>3097.5527339999999</v>
      </c>
      <c r="E125" s="8">
        <v>1146.5479349999987</v>
      </c>
      <c r="F125" s="8">
        <v>379.40957200000003</v>
      </c>
      <c r="G125" s="8">
        <v>2326.8073770000001</v>
      </c>
      <c r="H125" s="8">
        <v>391.33578499999999</v>
      </c>
    </row>
    <row r="126" spans="1:8" x14ac:dyDescent="0.2">
      <c r="A126" s="109"/>
      <c r="B126" s="19">
        <v>4</v>
      </c>
      <c r="C126" s="38">
        <v>12</v>
      </c>
      <c r="D126" s="8">
        <v>830.53411900000003</v>
      </c>
      <c r="E126" s="8">
        <v>361.96399600000001</v>
      </c>
      <c r="F126" s="8">
        <v>78.454995000000011</v>
      </c>
      <c r="G126" s="8">
        <v>752.07912399999998</v>
      </c>
      <c r="H126" s="8">
        <v>0</v>
      </c>
    </row>
    <row r="127" spans="1:8" x14ac:dyDescent="0.2">
      <c r="A127" s="109"/>
      <c r="B127" s="19">
        <v>4</v>
      </c>
      <c r="C127" s="38">
        <v>13</v>
      </c>
      <c r="D127" s="8">
        <v>43.088261000000003</v>
      </c>
      <c r="E127" s="8">
        <v>15.080987000000039</v>
      </c>
      <c r="F127" s="8">
        <v>26.44196000000003</v>
      </c>
      <c r="G127" s="8">
        <v>16.646301000000001</v>
      </c>
      <c r="H127" s="8">
        <v>0</v>
      </c>
    </row>
    <row r="128" spans="1:8" x14ac:dyDescent="0.2">
      <c r="A128" s="109"/>
      <c r="B128" s="19">
        <v>4</v>
      </c>
      <c r="C128" s="38">
        <v>14</v>
      </c>
      <c r="D128" s="8">
        <v>2414.4719239999999</v>
      </c>
      <c r="E128" s="8">
        <v>901.70500699999957</v>
      </c>
      <c r="F128" s="8">
        <v>317.56033200000036</v>
      </c>
      <c r="G128" s="8">
        <v>1016.9361279999993</v>
      </c>
      <c r="H128" s="8">
        <v>1079.9754640000001</v>
      </c>
    </row>
    <row r="129" spans="1:8" x14ac:dyDescent="0.2">
      <c r="A129" s="109"/>
      <c r="B129" s="19">
        <v>4</v>
      </c>
      <c r="C129" s="38">
        <v>15</v>
      </c>
      <c r="D129" s="8">
        <v>131.63575700000001</v>
      </c>
      <c r="E129" s="8">
        <v>50.223007000000038</v>
      </c>
      <c r="F129" s="8">
        <v>97.392185999999995</v>
      </c>
      <c r="G129" s="8">
        <v>-23.079830999999977</v>
      </c>
      <c r="H129" s="8">
        <v>57.323402000000002</v>
      </c>
    </row>
    <row r="130" spans="1:8" x14ac:dyDescent="0.2">
      <c r="A130" s="109"/>
      <c r="B130" s="19">
        <v>4</v>
      </c>
      <c r="C130" s="38">
        <v>16</v>
      </c>
      <c r="D130" s="8">
        <v>109.63763399999991</v>
      </c>
      <c r="E130" s="8">
        <v>29.529</v>
      </c>
      <c r="F130" s="8">
        <v>127.20800500000006</v>
      </c>
      <c r="G130" s="8">
        <v>-17.570370999999987</v>
      </c>
      <c r="H130" s="8">
        <v>0</v>
      </c>
    </row>
    <row r="131" spans="1:8" x14ac:dyDescent="0.2">
      <c r="A131" s="109"/>
      <c r="B131" s="19">
        <v>4</v>
      </c>
      <c r="C131" s="38">
        <v>17</v>
      </c>
      <c r="D131" s="8">
        <v>433.37148999999999</v>
      </c>
      <c r="E131" s="8">
        <v>86.020983000000271</v>
      </c>
      <c r="F131" s="8">
        <v>366.1594069999997</v>
      </c>
      <c r="G131" s="8">
        <v>54.789037000000349</v>
      </c>
      <c r="H131" s="8">
        <v>12.423045999999999</v>
      </c>
    </row>
    <row r="132" spans="1:8" x14ac:dyDescent="0.2">
      <c r="A132" s="109"/>
      <c r="B132" s="19">
        <v>4</v>
      </c>
      <c r="C132" s="38">
        <v>18</v>
      </c>
      <c r="D132" s="8">
        <v>266.604919</v>
      </c>
      <c r="E132" s="8">
        <v>76.139015000000143</v>
      </c>
      <c r="F132" s="8">
        <v>287.21647300000024</v>
      </c>
      <c r="G132" s="8">
        <v>-21.777499000000404</v>
      </c>
      <c r="H132" s="8">
        <v>1.165945</v>
      </c>
    </row>
    <row r="133" spans="1:8" x14ac:dyDescent="0.2">
      <c r="A133" s="109"/>
      <c r="B133" s="19">
        <v>4</v>
      </c>
      <c r="C133" s="38">
        <v>19</v>
      </c>
      <c r="D133" s="8">
        <v>263.21386699999999</v>
      </c>
      <c r="E133" s="8">
        <v>77.79898500000003</v>
      </c>
      <c r="F133" s="8">
        <v>172.98971200000014</v>
      </c>
      <c r="G133" s="8">
        <v>90.224154999999826</v>
      </c>
      <c r="H133" s="8">
        <v>0</v>
      </c>
    </row>
    <row r="134" spans="1:8" x14ac:dyDescent="0.2">
      <c r="A134" s="109"/>
      <c r="B134" s="19">
        <v>4</v>
      </c>
      <c r="C134" s="38">
        <v>20</v>
      </c>
      <c r="D134" s="8">
        <v>298.53064000000001</v>
      </c>
      <c r="E134" s="8">
        <v>67.321991000000025</v>
      </c>
      <c r="F134" s="8">
        <v>67.629845999999986</v>
      </c>
      <c r="G134" s="8">
        <v>230.90079399999993</v>
      </c>
      <c r="H134" s="8">
        <v>0</v>
      </c>
    </row>
    <row r="135" spans="1:8" x14ac:dyDescent="0.2">
      <c r="A135" s="109"/>
      <c r="B135" s="19">
        <v>4</v>
      </c>
      <c r="C135" s="38">
        <v>21</v>
      </c>
      <c r="D135" s="8">
        <v>90.759726999999998</v>
      </c>
      <c r="E135" s="8">
        <v>32.322994999999949</v>
      </c>
      <c r="F135" s="8">
        <v>9.8335230000000031</v>
      </c>
      <c r="G135" s="8">
        <v>80.926203999999984</v>
      </c>
      <c r="H135" s="8">
        <v>0</v>
      </c>
    </row>
    <row r="136" spans="1:8" x14ac:dyDescent="0.2">
      <c r="A136" s="109"/>
      <c r="B136" s="19">
        <v>4</v>
      </c>
      <c r="C136" s="38">
        <v>22</v>
      </c>
      <c r="D136" s="8">
        <v>54.000808999999997</v>
      </c>
      <c r="E136" s="8">
        <v>13.476002000000031</v>
      </c>
      <c r="F136" s="8">
        <v>18.199151000000018</v>
      </c>
      <c r="G136" s="8">
        <v>35.801657999999982</v>
      </c>
      <c r="H136" s="8">
        <v>0</v>
      </c>
    </row>
    <row r="137" spans="1:8" x14ac:dyDescent="0.2">
      <c r="A137" s="109"/>
      <c r="B137" s="19">
        <v>4</v>
      </c>
      <c r="C137" s="38">
        <v>23</v>
      </c>
      <c r="D137" s="8">
        <v>9035.6142579999996</v>
      </c>
      <c r="E137" s="8">
        <v>7287.595135999999</v>
      </c>
      <c r="F137" s="8">
        <v>2006.362386999999</v>
      </c>
      <c r="G137" s="8">
        <v>5789.2236730000022</v>
      </c>
      <c r="H137" s="8">
        <v>1240.028198</v>
      </c>
    </row>
    <row r="138" spans="1:8" x14ac:dyDescent="0.2">
      <c r="A138" s="109"/>
      <c r="B138" s="19">
        <v>4</v>
      </c>
      <c r="C138" s="38">
        <v>24</v>
      </c>
      <c r="D138" s="8">
        <v>12774.578125</v>
      </c>
      <c r="E138" s="8">
        <v>10386.636533000001</v>
      </c>
      <c r="F138" s="8">
        <v>2834.8532190000046</v>
      </c>
      <c r="G138" s="8">
        <v>8203.3080359999967</v>
      </c>
      <c r="H138" s="8">
        <v>1736.41687</v>
      </c>
    </row>
    <row r="139" spans="1:8" x14ac:dyDescent="0.2">
      <c r="A139" s="109"/>
      <c r="B139" s="19">
        <v>4</v>
      </c>
      <c r="C139" s="38">
        <v>25</v>
      </c>
      <c r="D139" s="8">
        <v>21347.265625</v>
      </c>
      <c r="E139" s="8">
        <v>12744.399973999996</v>
      </c>
      <c r="F139" s="8">
        <v>3586.3625900000084</v>
      </c>
      <c r="G139" s="8">
        <v>16129.29231699999</v>
      </c>
      <c r="H139" s="8">
        <v>1631.6107179999999</v>
      </c>
    </row>
    <row r="140" spans="1:8" x14ac:dyDescent="0.2">
      <c r="A140" s="109"/>
      <c r="B140" s="19">
        <v>4</v>
      </c>
      <c r="C140" s="38">
        <v>26</v>
      </c>
      <c r="D140" s="8">
        <v>2024.6292719999999</v>
      </c>
      <c r="E140" s="8">
        <v>1193.9789700000006</v>
      </c>
      <c r="F140" s="8">
        <v>835.77003899999988</v>
      </c>
      <c r="G140" s="8">
        <v>1169.9781660000001</v>
      </c>
      <c r="H140" s="8">
        <v>18.881067000000002</v>
      </c>
    </row>
    <row r="141" spans="1:8" x14ac:dyDescent="0.2">
      <c r="A141" s="109"/>
      <c r="B141" s="19">
        <v>4</v>
      </c>
      <c r="C141" s="38">
        <v>27</v>
      </c>
      <c r="D141" s="8">
        <v>4102.0649409999996</v>
      </c>
      <c r="E141" s="8">
        <v>2649.9249599999957</v>
      </c>
      <c r="F141" s="8">
        <v>1326.7180360000013</v>
      </c>
      <c r="G141" s="8">
        <v>2600.6721770000013</v>
      </c>
      <c r="H141" s="8">
        <v>174.67472799999999</v>
      </c>
    </row>
    <row r="142" spans="1:8" x14ac:dyDescent="0.2">
      <c r="A142" s="109"/>
      <c r="B142" s="19">
        <v>4</v>
      </c>
      <c r="C142" s="38">
        <v>28</v>
      </c>
      <c r="D142" s="8">
        <v>13095.501953000001</v>
      </c>
      <c r="E142" s="8">
        <v>12073.265971000001</v>
      </c>
      <c r="F142" s="8">
        <v>4273.174968999977</v>
      </c>
      <c r="G142" s="8">
        <v>8820.8084010000275</v>
      </c>
      <c r="H142" s="8">
        <v>1.518583</v>
      </c>
    </row>
    <row r="143" spans="1:8" x14ac:dyDescent="0.2">
      <c r="A143" s="109"/>
      <c r="B143" s="19">
        <v>4</v>
      </c>
      <c r="C143" s="38">
        <v>29</v>
      </c>
      <c r="D143" s="8">
        <v>5657.7788090000004</v>
      </c>
      <c r="E143" s="8">
        <v>4093.1043239999972</v>
      </c>
      <c r="F143" s="8">
        <v>5948.0781300000044</v>
      </c>
      <c r="G143" s="8">
        <v>-307.28964900000426</v>
      </c>
      <c r="H143" s="8">
        <v>16.990328000000002</v>
      </c>
    </row>
    <row r="144" spans="1:8" x14ac:dyDescent="0.2">
      <c r="A144" s="109"/>
      <c r="B144" s="19">
        <v>4</v>
      </c>
      <c r="C144" s="38">
        <v>30</v>
      </c>
      <c r="D144" s="8">
        <v>874.56079099999999</v>
      </c>
      <c r="E144" s="8">
        <v>532.06997100000001</v>
      </c>
      <c r="F144" s="8">
        <v>868.32202799999891</v>
      </c>
      <c r="G144" s="8">
        <v>6.2387630000013123</v>
      </c>
      <c r="H144" s="8">
        <v>0</v>
      </c>
    </row>
    <row r="145" spans="1:8" x14ac:dyDescent="0.2">
      <c r="A145" s="109"/>
      <c r="B145" s="19">
        <v>4</v>
      </c>
      <c r="C145" s="38">
        <v>31</v>
      </c>
      <c r="D145" s="8">
        <v>3316.7143550000001</v>
      </c>
      <c r="E145" s="8">
        <v>2821.2579150000001</v>
      </c>
      <c r="F145" s="8">
        <v>3274.8192039999999</v>
      </c>
      <c r="G145" s="8">
        <v>41.038025999998666</v>
      </c>
      <c r="H145" s="8">
        <v>0.85712500000000003</v>
      </c>
    </row>
    <row r="146" spans="1:8" x14ac:dyDescent="0.2">
      <c r="A146" s="109"/>
      <c r="B146" s="19">
        <v>4</v>
      </c>
      <c r="C146" s="38">
        <v>32</v>
      </c>
      <c r="D146" s="8">
        <v>6272.3945309999999</v>
      </c>
      <c r="E146" s="8">
        <v>5561.4241739999998</v>
      </c>
      <c r="F146" s="8">
        <v>43.04027599999992</v>
      </c>
      <c r="G146" s="8">
        <v>6228.9644480000006</v>
      </c>
      <c r="H146" s="8">
        <v>0.38980700000000001</v>
      </c>
    </row>
    <row r="147" spans="1:8" x14ac:dyDescent="0.2">
      <c r="A147" s="109"/>
      <c r="B147" s="19">
        <v>4</v>
      </c>
      <c r="C147" s="38">
        <v>33</v>
      </c>
      <c r="D147" s="8">
        <v>3717.3789059999999</v>
      </c>
      <c r="E147" s="8">
        <v>2381.1898390000015</v>
      </c>
      <c r="F147" s="8">
        <v>26.488884000000045</v>
      </c>
      <c r="G147" s="8">
        <v>3690.2740530000005</v>
      </c>
      <c r="H147" s="8">
        <v>0.61596899999999999</v>
      </c>
    </row>
    <row r="148" spans="1:8" x14ac:dyDescent="0.2">
      <c r="A148" s="109"/>
      <c r="B148" s="19">
        <v>4</v>
      </c>
      <c r="C148" s="38">
        <v>34</v>
      </c>
      <c r="D148" s="8">
        <v>926.12072799999999</v>
      </c>
      <c r="E148" s="8">
        <v>593.13302799999974</v>
      </c>
      <c r="F148" s="8">
        <v>43.70739600000001</v>
      </c>
      <c r="G148" s="8">
        <v>881.86507299999994</v>
      </c>
      <c r="H148" s="8">
        <v>0.54825900000000005</v>
      </c>
    </row>
    <row r="149" spans="1:8" x14ac:dyDescent="0.2">
      <c r="A149" s="109"/>
      <c r="B149" s="19">
        <v>4</v>
      </c>
      <c r="C149" s="38">
        <v>35</v>
      </c>
      <c r="D149" s="8">
        <v>6494.2680659999996</v>
      </c>
      <c r="E149" s="8">
        <v>4254.5596909999995</v>
      </c>
      <c r="F149" s="8">
        <v>1497.1554570000014</v>
      </c>
      <c r="G149" s="8">
        <v>4994.4130429999987</v>
      </c>
      <c r="H149" s="8">
        <v>2.6995659999999999</v>
      </c>
    </row>
    <row r="150" spans="1:8" x14ac:dyDescent="0.2">
      <c r="A150" s="109"/>
      <c r="B150" s="19">
        <v>4</v>
      </c>
      <c r="C150" s="38">
        <v>36</v>
      </c>
      <c r="D150" s="8">
        <v>4755.9208980000003</v>
      </c>
      <c r="E150" s="8">
        <v>3433.7721430000033</v>
      </c>
      <c r="F150" s="8">
        <v>2426.3867069999969</v>
      </c>
      <c r="G150" s="8">
        <v>2328.4284010000047</v>
      </c>
      <c r="H150" s="8">
        <v>1.1057900000000001</v>
      </c>
    </row>
    <row r="151" spans="1:8" x14ac:dyDescent="0.2">
      <c r="A151" s="109"/>
      <c r="B151" s="19">
        <v>4</v>
      </c>
      <c r="C151" s="38">
        <v>37</v>
      </c>
      <c r="D151" s="8">
        <v>8598.453125</v>
      </c>
      <c r="E151" s="8">
        <v>6066.4656969999987</v>
      </c>
      <c r="F151" s="8">
        <v>7.4061269999999997</v>
      </c>
      <c r="G151" s="8">
        <v>8591.0469979999998</v>
      </c>
      <c r="H151" s="8">
        <v>0</v>
      </c>
    </row>
    <row r="152" spans="1:8" x14ac:dyDescent="0.2">
      <c r="A152" s="109" t="s">
        <v>72</v>
      </c>
      <c r="B152" s="19">
        <v>5</v>
      </c>
      <c r="C152" s="38">
        <v>1</v>
      </c>
      <c r="D152" s="8">
        <v>6940.3681640000004</v>
      </c>
      <c r="E152" s="8">
        <v>5216.8941369999993</v>
      </c>
      <c r="F152" s="8">
        <v>3591.374265000004</v>
      </c>
      <c r="G152" s="8">
        <v>1701.5848409999974</v>
      </c>
      <c r="H152" s="8">
        <v>1647.409058</v>
      </c>
    </row>
    <row r="153" spans="1:8" x14ac:dyDescent="0.2">
      <c r="A153" s="109"/>
      <c r="B153" s="19">
        <v>5</v>
      </c>
      <c r="C153" s="38">
        <v>2</v>
      </c>
      <c r="D153" s="8">
        <v>16315.928711</v>
      </c>
      <c r="E153" s="8">
        <v>7803.8992790000157</v>
      </c>
      <c r="F153" s="8">
        <v>11279.928858000016</v>
      </c>
      <c r="G153" s="8">
        <v>4768.7695369999938</v>
      </c>
      <c r="H153" s="8">
        <v>267.23031600000002</v>
      </c>
    </row>
    <row r="154" spans="1:8" x14ac:dyDescent="0.2">
      <c r="A154" s="109"/>
      <c r="B154" s="19">
        <v>5</v>
      </c>
      <c r="C154" s="38">
        <v>3</v>
      </c>
      <c r="D154" s="8">
        <v>232.773056</v>
      </c>
      <c r="E154" s="8">
        <v>182.57472100000001</v>
      </c>
      <c r="F154" s="8">
        <v>200.58340999999996</v>
      </c>
      <c r="G154" s="8">
        <v>23.475171999999993</v>
      </c>
      <c r="H154" s="8">
        <v>8.7144739999999992</v>
      </c>
    </row>
    <row r="155" spans="1:8" x14ac:dyDescent="0.2">
      <c r="A155" s="109"/>
      <c r="B155" s="19">
        <v>5</v>
      </c>
      <c r="C155" s="38">
        <v>4</v>
      </c>
      <c r="D155" s="8">
        <v>16.598627</v>
      </c>
      <c r="E155" s="8">
        <v>9.8302009999999935</v>
      </c>
      <c r="F155" s="8">
        <v>6.5630120000000298</v>
      </c>
      <c r="G155" s="8">
        <v>8.4943379999999706</v>
      </c>
      <c r="H155" s="8">
        <v>1.541277</v>
      </c>
    </row>
    <row r="156" spans="1:8" x14ac:dyDescent="0.2">
      <c r="A156" s="109"/>
      <c r="B156" s="19">
        <v>5</v>
      </c>
      <c r="C156" s="38">
        <v>5</v>
      </c>
      <c r="D156" s="8">
        <v>94.721703000000005</v>
      </c>
      <c r="E156" s="8">
        <v>47.643651999999982</v>
      </c>
      <c r="F156" s="8">
        <v>45.220186000000027</v>
      </c>
      <c r="G156" s="8">
        <v>30.603460999999978</v>
      </c>
      <c r="H156" s="8">
        <v>18.898056</v>
      </c>
    </row>
    <row r="157" spans="1:8" x14ac:dyDescent="0.2">
      <c r="A157" s="109"/>
      <c r="B157" s="19">
        <v>5</v>
      </c>
      <c r="C157" s="38">
        <v>6</v>
      </c>
      <c r="D157" s="8">
        <v>1046.2667240000001</v>
      </c>
      <c r="E157" s="8">
        <v>861.14000000000021</v>
      </c>
      <c r="F157" s="8">
        <v>819.61152499999798</v>
      </c>
      <c r="G157" s="8">
        <v>226.65519900000049</v>
      </c>
      <c r="H157" s="8">
        <v>0</v>
      </c>
    </row>
    <row r="158" spans="1:8" x14ac:dyDescent="0.2">
      <c r="A158" s="109"/>
      <c r="B158" s="19">
        <v>5</v>
      </c>
      <c r="C158" s="38">
        <v>7</v>
      </c>
      <c r="D158" s="8">
        <v>26703.402343999998</v>
      </c>
      <c r="E158" s="8">
        <v>16831.156349999987</v>
      </c>
      <c r="F158" s="8">
        <v>26711.319303999964</v>
      </c>
      <c r="G158" s="8">
        <v>-286.22100699996781</v>
      </c>
      <c r="H158" s="8">
        <v>278.30404700000003</v>
      </c>
    </row>
    <row r="159" spans="1:8" x14ac:dyDescent="0.2">
      <c r="A159" s="109"/>
      <c r="B159" s="19">
        <v>5</v>
      </c>
      <c r="C159" s="38">
        <v>8</v>
      </c>
      <c r="D159" s="8">
        <v>19468.140625</v>
      </c>
      <c r="E159" s="8">
        <v>10142.498264999986</v>
      </c>
      <c r="F159" s="8">
        <v>15656.366321000001</v>
      </c>
      <c r="G159" s="8">
        <v>3553.0641289999958</v>
      </c>
      <c r="H159" s="8">
        <v>258.71017499999999</v>
      </c>
    </row>
    <row r="160" spans="1:8" x14ac:dyDescent="0.2">
      <c r="A160" s="109"/>
      <c r="B160" s="19">
        <v>5</v>
      </c>
      <c r="C160" s="38">
        <v>9</v>
      </c>
      <c r="D160" s="8">
        <v>960.398865</v>
      </c>
      <c r="E160" s="8">
        <v>569.13485300000036</v>
      </c>
      <c r="F160" s="8">
        <v>550.85004599999979</v>
      </c>
      <c r="G160" s="8">
        <v>409.54867400000018</v>
      </c>
      <c r="H160" s="8">
        <v>1.45E-4</v>
      </c>
    </row>
    <row r="161" spans="1:8" x14ac:dyDescent="0.2">
      <c r="A161" s="109"/>
      <c r="B161" s="19">
        <v>5</v>
      </c>
      <c r="C161" s="38">
        <v>10</v>
      </c>
      <c r="D161" s="8">
        <v>59440.371094000002</v>
      </c>
      <c r="E161" s="8">
        <v>34352.086819999931</v>
      </c>
      <c r="F161" s="8">
        <v>4281.7380230000017</v>
      </c>
      <c r="G161" s="8">
        <v>55150.036833999999</v>
      </c>
      <c r="H161" s="8">
        <v>8.5962370000000004</v>
      </c>
    </row>
    <row r="162" spans="1:8" x14ac:dyDescent="0.2">
      <c r="A162" s="109"/>
      <c r="B162" s="19">
        <v>5</v>
      </c>
      <c r="C162" s="38">
        <v>11</v>
      </c>
      <c r="D162" s="8">
        <v>62250.570312999997</v>
      </c>
      <c r="E162" s="8">
        <v>23041.822741999938</v>
      </c>
      <c r="F162" s="8">
        <v>12348.84723000001</v>
      </c>
      <c r="G162" s="8">
        <v>47946.642149999992</v>
      </c>
      <c r="H162" s="8">
        <v>1955.080933</v>
      </c>
    </row>
    <row r="163" spans="1:8" x14ac:dyDescent="0.2">
      <c r="A163" s="109"/>
      <c r="B163" s="19">
        <v>5</v>
      </c>
      <c r="C163" s="38">
        <v>12</v>
      </c>
      <c r="D163" s="8">
        <v>16680.857422000001</v>
      </c>
      <c r="E163" s="8">
        <v>7269.8632619999953</v>
      </c>
      <c r="F163" s="8">
        <v>752.75002799999982</v>
      </c>
      <c r="G163" s="8">
        <v>11371.109347</v>
      </c>
      <c r="H163" s="8">
        <v>4556.998047</v>
      </c>
    </row>
    <row r="164" spans="1:8" x14ac:dyDescent="0.2">
      <c r="A164" s="109"/>
      <c r="B164" s="19">
        <v>5</v>
      </c>
      <c r="C164" s="38">
        <v>13</v>
      </c>
      <c r="D164" s="8">
        <v>5044.84375</v>
      </c>
      <c r="E164" s="8">
        <v>1765.7079850000005</v>
      </c>
      <c r="F164" s="8">
        <v>1918.2909630000008</v>
      </c>
      <c r="G164" s="8">
        <v>403.07964199999839</v>
      </c>
      <c r="H164" s="8">
        <v>2723.4731449999999</v>
      </c>
    </row>
    <row r="165" spans="1:8" x14ac:dyDescent="0.2">
      <c r="A165" s="109"/>
      <c r="B165" s="19">
        <v>5</v>
      </c>
      <c r="C165" s="38">
        <v>14</v>
      </c>
      <c r="D165" s="8">
        <v>11453.081055000001</v>
      </c>
      <c r="E165" s="8">
        <v>4277.2502120000008</v>
      </c>
      <c r="F165" s="8">
        <v>1789.047309000001</v>
      </c>
      <c r="G165" s="8">
        <v>5062.7173399999992</v>
      </c>
      <c r="H165" s="8">
        <v>4601.3164059999999</v>
      </c>
    </row>
    <row r="166" spans="1:8" x14ac:dyDescent="0.2">
      <c r="A166" s="109"/>
      <c r="B166" s="19">
        <v>5</v>
      </c>
      <c r="C166" s="38">
        <v>15</v>
      </c>
      <c r="D166" s="8">
        <v>1432.091553</v>
      </c>
      <c r="E166" s="8">
        <v>546.38600700000086</v>
      </c>
      <c r="F166" s="8">
        <v>1277.4811160000002</v>
      </c>
      <c r="G166" s="8">
        <v>154.01425000000046</v>
      </c>
      <c r="H166" s="8">
        <v>0.59618700000000002</v>
      </c>
    </row>
    <row r="167" spans="1:8" x14ac:dyDescent="0.2">
      <c r="A167" s="109"/>
      <c r="B167" s="19">
        <v>5</v>
      </c>
      <c r="C167" s="38">
        <v>16</v>
      </c>
      <c r="D167" s="8">
        <v>6381.3378910000001</v>
      </c>
      <c r="E167" s="8">
        <v>1718.7030970000001</v>
      </c>
      <c r="F167" s="8">
        <v>4380.4245860000001</v>
      </c>
      <c r="G167" s="8">
        <v>1495.451818000002</v>
      </c>
      <c r="H167" s="8">
        <v>505.46148699999998</v>
      </c>
    </row>
    <row r="168" spans="1:8" x14ac:dyDescent="0.2">
      <c r="A168" s="109"/>
      <c r="B168" s="19">
        <v>5</v>
      </c>
      <c r="C168" s="38">
        <v>17</v>
      </c>
      <c r="D168" s="8">
        <v>34736.132812999997</v>
      </c>
      <c r="E168" s="8">
        <v>6894.8619159999962</v>
      </c>
      <c r="F168" s="8">
        <v>19607.418771000004</v>
      </c>
      <c r="G168" s="8">
        <v>7706.1657019999811</v>
      </c>
      <c r="H168" s="8">
        <v>7422.5483400000003</v>
      </c>
    </row>
    <row r="169" spans="1:8" x14ac:dyDescent="0.2">
      <c r="A169" s="109"/>
      <c r="B169" s="19">
        <v>5</v>
      </c>
      <c r="C169" s="38">
        <v>18</v>
      </c>
      <c r="D169" s="8">
        <v>10288.269531</v>
      </c>
      <c r="E169" s="8">
        <v>2938.2003069999887</v>
      </c>
      <c r="F169" s="8">
        <v>8206.6392020000021</v>
      </c>
      <c r="G169" s="8">
        <v>758.0085030000065</v>
      </c>
      <c r="H169" s="8">
        <v>1323.6218260000001</v>
      </c>
    </row>
    <row r="170" spans="1:8" x14ac:dyDescent="0.2">
      <c r="A170" s="109"/>
      <c r="B170" s="19">
        <v>5</v>
      </c>
      <c r="C170" s="38">
        <v>19</v>
      </c>
      <c r="D170" s="8">
        <v>196523.4375</v>
      </c>
      <c r="E170" s="8">
        <v>58087.09230800013</v>
      </c>
      <c r="F170" s="8">
        <v>89995.78698700016</v>
      </c>
      <c r="G170" s="8">
        <v>12274.416137999893</v>
      </c>
      <c r="H170" s="8">
        <v>94253.234375</v>
      </c>
    </row>
    <row r="171" spans="1:8" x14ac:dyDescent="0.2">
      <c r="A171" s="109"/>
      <c r="B171" s="19">
        <v>5</v>
      </c>
      <c r="C171" s="38">
        <v>20</v>
      </c>
      <c r="D171" s="8">
        <v>466055.8125</v>
      </c>
      <c r="E171" s="8">
        <v>105100.79577700028</v>
      </c>
      <c r="F171" s="8">
        <v>50897.660436000064</v>
      </c>
      <c r="G171" s="8">
        <v>33429.277063999936</v>
      </c>
      <c r="H171" s="8">
        <v>381728.875</v>
      </c>
    </row>
    <row r="172" spans="1:8" x14ac:dyDescent="0.2">
      <c r="A172" s="109"/>
      <c r="B172" s="19">
        <v>5</v>
      </c>
      <c r="C172" s="38">
        <v>21</v>
      </c>
      <c r="D172" s="8">
        <v>4614.9169920000004</v>
      </c>
      <c r="E172" s="8">
        <v>1643.5476029999966</v>
      </c>
      <c r="F172" s="8">
        <v>302.18689199999938</v>
      </c>
      <c r="G172" s="8">
        <v>1279.0850800000017</v>
      </c>
      <c r="H172" s="8">
        <v>3033.6450199999999</v>
      </c>
    </row>
    <row r="173" spans="1:8" x14ac:dyDescent="0.2">
      <c r="A173" s="109"/>
      <c r="B173" s="19">
        <v>5</v>
      </c>
      <c r="C173" s="38">
        <v>22</v>
      </c>
      <c r="D173" s="8">
        <v>3864.079346</v>
      </c>
      <c r="E173" s="8">
        <v>964.28817799999592</v>
      </c>
      <c r="F173" s="8">
        <v>860.09355400000027</v>
      </c>
      <c r="G173" s="8">
        <v>428.07905399999891</v>
      </c>
      <c r="H173" s="8">
        <v>2575.9067380000001</v>
      </c>
    </row>
    <row r="174" spans="1:8" x14ac:dyDescent="0.2">
      <c r="A174" s="109"/>
      <c r="B174" s="19">
        <v>5</v>
      </c>
      <c r="C174" s="38">
        <v>23</v>
      </c>
      <c r="D174" s="8">
        <v>36904.042969000002</v>
      </c>
      <c r="E174" s="8">
        <v>29764.630711999998</v>
      </c>
      <c r="F174" s="8">
        <v>16155.712029999995</v>
      </c>
      <c r="G174" s="8">
        <v>15683.699591000011</v>
      </c>
      <c r="H174" s="8">
        <v>5064.6313479999999</v>
      </c>
    </row>
    <row r="175" spans="1:8" x14ac:dyDescent="0.2">
      <c r="A175" s="109"/>
      <c r="B175" s="19">
        <v>5</v>
      </c>
      <c r="C175" s="38">
        <v>24</v>
      </c>
      <c r="D175" s="8">
        <v>47189.058594000002</v>
      </c>
      <c r="E175" s="8">
        <v>38368.045175000007</v>
      </c>
      <c r="F175" s="8">
        <v>20337.652779000047</v>
      </c>
      <c r="G175" s="8">
        <v>20437.113334999947</v>
      </c>
      <c r="H175" s="8">
        <v>6414.2924800000001</v>
      </c>
    </row>
    <row r="176" spans="1:8" x14ac:dyDescent="0.2">
      <c r="A176" s="109"/>
      <c r="B176" s="19">
        <v>5</v>
      </c>
      <c r="C176" s="38">
        <v>25</v>
      </c>
      <c r="D176" s="8">
        <v>63930.3125</v>
      </c>
      <c r="E176" s="8">
        <v>38166.645785000008</v>
      </c>
      <c r="F176" s="8">
        <v>16889.737149000015</v>
      </c>
      <c r="G176" s="8">
        <v>42154.264315999979</v>
      </c>
      <c r="H176" s="8">
        <v>4886.3110349999997</v>
      </c>
    </row>
    <row r="177" spans="1:8" x14ac:dyDescent="0.2">
      <c r="A177" s="109"/>
      <c r="B177" s="19">
        <v>5</v>
      </c>
      <c r="C177" s="38">
        <v>26</v>
      </c>
      <c r="D177" s="8">
        <v>5334.9545900000003</v>
      </c>
      <c r="E177" s="8">
        <v>3146.1678789999992</v>
      </c>
      <c r="F177" s="8">
        <v>2306.8718659999954</v>
      </c>
      <c r="G177" s="8">
        <v>2978.3305880000075</v>
      </c>
      <c r="H177" s="8">
        <v>49.752136</v>
      </c>
    </row>
    <row r="178" spans="1:8" x14ac:dyDescent="0.2">
      <c r="A178" s="109"/>
      <c r="B178" s="19">
        <v>5</v>
      </c>
      <c r="C178" s="38">
        <v>27</v>
      </c>
      <c r="D178" s="8">
        <v>17590.298827999999</v>
      </c>
      <c r="E178" s="8">
        <v>11363.294532000022</v>
      </c>
      <c r="F178" s="8">
        <v>5092.2559480000091</v>
      </c>
      <c r="G178" s="8">
        <v>11749.010286999979</v>
      </c>
      <c r="H178" s="8">
        <v>749.03259300000002</v>
      </c>
    </row>
    <row r="179" spans="1:8" x14ac:dyDescent="0.2">
      <c r="A179" s="109"/>
      <c r="B179" s="19">
        <v>5</v>
      </c>
      <c r="C179" s="38">
        <v>28</v>
      </c>
      <c r="D179" s="8">
        <v>50960.738280999998</v>
      </c>
      <c r="E179" s="8">
        <v>46982.738935000001</v>
      </c>
      <c r="F179" s="8">
        <v>7865.2409189999971</v>
      </c>
      <c r="G179" s="8">
        <v>43089.587845000009</v>
      </c>
      <c r="H179" s="8">
        <v>5.9095170000000001</v>
      </c>
    </row>
    <row r="180" spans="1:8" x14ac:dyDescent="0.2">
      <c r="A180" s="109"/>
      <c r="B180" s="19">
        <v>5</v>
      </c>
      <c r="C180" s="38">
        <v>29</v>
      </c>
      <c r="D180" s="8">
        <v>7551.9931640000004</v>
      </c>
      <c r="E180" s="8">
        <v>5463.4683540000015</v>
      </c>
      <c r="F180" s="8">
        <v>6357.4034120000106</v>
      </c>
      <c r="G180" s="8">
        <v>1171.9110939999891</v>
      </c>
      <c r="H180" s="8">
        <v>22.678657999999999</v>
      </c>
    </row>
    <row r="181" spans="1:8" x14ac:dyDescent="0.2">
      <c r="A181" s="109"/>
      <c r="B181" s="19">
        <v>5</v>
      </c>
      <c r="C181" s="38">
        <v>30</v>
      </c>
      <c r="D181" s="8">
        <v>79.089676000000011</v>
      </c>
      <c r="E181" s="8">
        <v>48.117001000000002</v>
      </c>
      <c r="F181" s="8">
        <v>77.05538099999967</v>
      </c>
      <c r="G181" s="8">
        <v>2.0342950000003488</v>
      </c>
      <c r="H181" s="8">
        <v>0</v>
      </c>
    </row>
    <row r="182" spans="1:8" x14ac:dyDescent="0.2">
      <c r="A182" s="109"/>
      <c r="B182" s="19">
        <v>5</v>
      </c>
      <c r="C182" s="38">
        <v>31</v>
      </c>
      <c r="D182" s="8">
        <v>26137.015625</v>
      </c>
      <c r="E182" s="8">
        <v>22232.623916</v>
      </c>
      <c r="F182" s="8">
        <v>24506.057256000033</v>
      </c>
      <c r="G182" s="8">
        <v>1624.2038899999739</v>
      </c>
      <c r="H182" s="8">
        <v>6.7544789999999999</v>
      </c>
    </row>
    <row r="183" spans="1:8" x14ac:dyDescent="0.2">
      <c r="A183" s="109"/>
      <c r="B183" s="19">
        <v>5</v>
      </c>
      <c r="C183" s="38">
        <v>32</v>
      </c>
      <c r="D183" s="8">
        <v>18048.892577999999</v>
      </c>
      <c r="E183" s="8">
        <v>16003.066624999998</v>
      </c>
      <c r="F183" s="8">
        <v>163.04294899999942</v>
      </c>
      <c r="G183" s="8">
        <v>17884.727954000002</v>
      </c>
      <c r="H183" s="8">
        <v>1.121675</v>
      </c>
    </row>
    <row r="184" spans="1:8" x14ac:dyDescent="0.2">
      <c r="A184" s="109"/>
      <c r="B184" s="19">
        <v>5</v>
      </c>
      <c r="C184" s="38">
        <v>33</v>
      </c>
      <c r="D184" s="8">
        <v>13394.371094</v>
      </c>
      <c r="E184" s="8">
        <v>8579.8469899999964</v>
      </c>
      <c r="F184" s="8">
        <v>135.26732899999976</v>
      </c>
      <c r="G184" s="8">
        <v>13256.884320000001</v>
      </c>
      <c r="H184" s="8">
        <v>2.2194449999999999</v>
      </c>
    </row>
    <row r="185" spans="1:8" x14ac:dyDescent="0.2">
      <c r="A185" s="109"/>
      <c r="B185" s="19">
        <v>5</v>
      </c>
      <c r="C185" s="38">
        <v>34</v>
      </c>
      <c r="D185" s="8">
        <v>4111.2348629999997</v>
      </c>
      <c r="E185" s="8">
        <v>2633.035931999998</v>
      </c>
      <c r="F185" s="8">
        <v>168.53598099999971</v>
      </c>
      <c r="G185" s="8">
        <v>3940.2650520000002</v>
      </c>
      <c r="H185" s="8">
        <v>2.4338299999999999</v>
      </c>
    </row>
    <row r="186" spans="1:8" x14ac:dyDescent="0.2">
      <c r="A186" s="109"/>
      <c r="B186" s="19">
        <v>5</v>
      </c>
      <c r="C186" s="38">
        <v>35</v>
      </c>
      <c r="D186" s="8">
        <v>8479.3115230000003</v>
      </c>
      <c r="E186" s="8">
        <v>5555.0122939999974</v>
      </c>
      <c r="F186" s="8">
        <v>1395.2985029999993</v>
      </c>
      <c r="G186" s="8">
        <v>7080.4883029999974</v>
      </c>
      <c r="H186" s="8">
        <v>3.5247169999999999</v>
      </c>
    </row>
    <row r="187" spans="1:8" x14ac:dyDescent="0.2">
      <c r="A187" s="109"/>
      <c r="B187" s="19">
        <v>5</v>
      </c>
      <c r="C187" s="38">
        <v>36</v>
      </c>
      <c r="D187" s="8">
        <v>9749.9775389999995</v>
      </c>
      <c r="E187" s="8">
        <v>7039.4782009999981</v>
      </c>
      <c r="F187" s="8">
        <v>2583.2757480000078</v>
      </c>
      <c r="G187" s="8">
        <v>7164.4348419999842</v>
      </c>
      <c r="H187" s="8">
        <v>2.2669489999999999</v>
      </c>
    </row>
    <row r="188" spans="1:8" x14ac:dyDescent="0.2">
      <c r="A188" s="109"/>
      <c r="B188" s="19">
        <v>5</v>
      </c>
      <c r="C188" s="38">
        <v>37</v>
      </c>
      <c r="D188" s="8">
        <v>18751.796875</v>
      </c>
      <c r="E188" s="8">
        <v>13229.952916000004</v>
      </c>
      <c r="F188" s="8">
        <v>30.293199999999999</v>
      </c>
      <c r="G188" s="8">
        <v>18721.503675</v>
      </c>
      <c r="H188" s="8">
        <v>0</v>
      </c>
    </row>
    <row r="189" spans="1:8" x14ac:dyDescent="0.2">
      <c r="A189" s="109" t="s">
        <v>74</v>
      </c>
      <c r="B189" s="19">
        <v>6</v>
      </c>
      <c r="C189" s="38">
        <v>1</v>
      </c>
      <c r="D189" s="8">
        <v>3157.8496089999999</v>
      </c>
      <c r="E189" s="8">
        <v>2373.6733270000004</v>
      </c>
      <c r="F189" s="8">
        <v>1714.5820270000008</v>
      </c>
      <c r="G189" s="8">
        <v>693.70074899999747</v>
      </c>
      <c r="H189" s="8">
        <v>749.56683299999997</v>
      </c>
    </row>
    <row r="190" spans="1:8" x14ac:dyDescent="0.2">
      <c r="A190" s="109"/>
      <c r="B190" s="19">
        <v>6</v>
      </c>
      <c r="C190" s="38">
        <v>2</v>
      </c>
      <c r="D190" s="8">
        <v>2993.0004880000001</v>
      </c>
      <c r="E190" s="8">
        <v>1431.5503980000001</v>
      </c>
      <c r="F190" s="8">
        <v>2124.3279390000089</v>
      </c>
      <c r="G190" s="8">
        <v>819.65171299999145</v>
      </c>
      <c r="H190" s="8">
        <v>49.020836000000003</v>
      </c>
    </row>
    <row r="191" spans="1:8" x14ac:dyDescent="0.2">
      <c r="A191" s="109"/>
      <c r="B191" s="19">
        <v>6</v>
      </c>
      <c r="C191" s="38">
        <v>3</v>
      </c>
      <c r="D191" s="8">
        <v>54.407767999999997</v>
      </c>
      <c r="E191" s="8">
        <v>42.674522000000003</v>
      </c>
      <c r="F191" s="8">
        <v>45.285235000000021</v>
      </c>
      <c r="G191" s="8">
        <v>7.0856340000000015</v>
      </c>
      <c r="H191" s="8">
        <v>2.036899</v>
      </c>
    </row>
    <row r="192" spans="1:8" x14ac:dyDescent="0.2">
      <c r="A192" s="109"/>
      <c r="B192" s="19">
        <v>6</v>
      </c>
      <c r="C192" s="38">
        <v>4</v>
      </c>
      <c r="D192" s="8">
        <v>882.02484100000004</v>
      </c>
      <c r="E192" s="8">
        <v>522.36115800000005</v>
      </c>
      <c r="F192" s="8">
        <v>264.0594549999999</v>
      </c>
      <c r="G192" s="8">
        <v>536.06434700000023</v>
      </c>
      <c r="H192" s="8">
        <v>81.901038999999997</v>
      </c>
    </row>
    <row r="193" spans="1:8" x14ac:dyDescent="0.2">
      <c r="A193" s="109"/>
      <c r="B193" s="19">
        <v>6</v>
      </c>
      <c r="C193" s="38">
        <v>5</v>
      </c>
      <c r="D193" s="8">
        <v>59.141544000000003</v>
      </c>
      <c r="E193" s="8">
        <v>29.74734100000002</v>
      </c>
      <c r="F193" s="8">
        <v>29.073375000000002</v>
      </c>
      <c r="G193" s="8">
        <v>18.268759000000017</v>
      </c>
      <c r="H193" s="8">
        <v>11.79941</v>
      </c>
    </row>
    <row r="194" spans="1:8" x14ac:dyDescent="0.2">
      <c r="A194" s="109"/>
      <c r="B194" s="19">
        <v>6</v>
      </c>
      <c r="C194" s="38">
        <v>6</v>
      </c>
      <c r="D194" s="8">
        <v>0</v>
      </c>
      <c r="E194" s="8">
        <v>0</v>
      </c>
      <c r="F194" s="8">
        <v>0</v>
      </c>
      <c r="G194" s="8">
        <v>0</v>
      </c>
      <c r="H194" s="8">
        <v>0</v>
      </c>
    </row>
    <row r="195" spans="1:8" x14ac:dyDescent="0.2">
      <c r="A195" s="109"/>
      <c r="B195" s="19">
        <v>6</v>
      </c>
      <c r="C195" s="38">
        <v>7</v>
      </c>
      <c r="D195" s="8">
        <v>3098.3728030000002</v>
      </c>
      <c r="E195" s="8">
        <v>1952.9045500000009</v>
      </c>
      <c r="F195" s="8">
        <v>2268.9001049999997</v>
      </c>
      <c r="G195" s="8">
        <v>613.79996899999719</v>
      </c>
      <c r="H195" s="8">
        <v>215.672729</v>
      </c>
    </row>
    <row r="196" spans="1:8" x14ac:dyDescent="0.2">
      <c r="A196" s="109"/>
      <c r="B196" s="19">
        <v>6</v>
      </c>
      <c r="C196" s="38">
        <v>8</v>
      </c>
      <c r="D196" s="8">
        <v>10456.820313</v>
      </c>
      <c r="E196" s="8">
        <v>5447.786721000004</v>
      </c>
      <c r="F196" s="8">
        <v>8171.0750610000041</v>
      </c>
      <c r="G196" s="8">
        <v>2146.7855959999988</v>
      </c>
      <c r="H196" s="8">
        <v>138.959656</v>
      </c>
    </row>
    <row r="197" spans="1:8" x14ac:dyDescent="0.2">
      <c r="A197" s="109"/>
      <c r="B197" s="19">
        <v>6</v>
      </c>
      <c r="C197" s="38">
        <v>9</v>
      </c>
      <c r="D197" s="8">
        <v>444.76080300000001</v>
      </c>
      <c r="E197" s="8">
        <v>263.56640900000048</v>
      </c>
      <c r="F197" s="8">
        <v>284.22942000000018</v>
      </c>
      <c r="G197" s="8">
        <v>160.53131600000009</v>
      </c>
      <c r="H197" s="8">
        <v>6.7000000000000002E-5</v>
      </c>
    </row>
    <row r="198" spans="1:8" x14ac:dyDescent="0.2">
      <c r="A198" s="109"/>
      <c r="B198" s="19">
        <v>6</v>
      </c>
      <c r="C198" s="38">
        <v>10</v>
      </c>
      <c r="D198" s="8">
        <v>23839.359375</v>
      </c>
      <c r="E198" s="8">
        <v>13777.365510999998</v>
      </c>
      <c r="F198" s="8">
        <v>2530.0139059999974</v>
      </c>
      <c r="G198" s="8">
        <v>21305.897832999999</v>
      </c>
      <c r="H198" s="8">
        <v>3.4476360000000001</v>
      </c>
    </row>
    <row r="199" spans="1:8" x14ac:dyDescent="0.2">
      <c r="A199" s="109"/>
      <c r="B199" s="19">
        <v>6</v>
      </c>
      <c r="C199" s="38">
        <v>11</v>
      </c>
      <c r="D199" s="8">
        <v>7950.3164059999999</v>
      </c>
      <c r="E199" s="8">
        <v>2942.7811659999884</v>
      </c>
      <c r="F199" s="8">
        <v>1571.8173640000032</v>
      </c>
      <c r="G199" s="8">
        <v>4966.8808779999963</v>
      </c>
      <c r="H199" s="8">
        <v>1411.618164</v>
      </c>
    </row>
    <row r="200" spans="1:8" x14ac:dyDescent="0.2">
      <c r="A200" s="109"/>
      <c r="B200" s="19">
        <v>6</v>
      </c>
      <c r="C200" s="38">
        <v>12</v>
      </c>
      <c r="D200" s="8">
        <v>111.91527600000001</v>
      </c>
      <c r="E200" s="8">
        <v>48.77500500000005</v>
      </c>
      <c r="F200" s="8">
        <v>11.227964999999996</v>
      </c>
      <c r="G200" s="8">
        <v>100.68731100000002</v>
      </c>
      <c r="H200" s="8">
        <v>0</v>
      </c>
    </row>
    <row r="201" spans="1:8" x14ac:dyDescent="0.2">
      <c r="A201" s="109"/>
      <c r="B201" s="19">
        <v>6</v>
      </c>
      <c r="C201" s="38">
        <v>13</v>
      </c>
      <c r="D201" s="8">
        <v>57.376731999999997</v>
      </c>
      <c r="E201" s="8">
        <v>20.082008000000005</v>
      </c>
      <c r="F201" s="8">
        <v>38.51583500000001</v>
      </c>
      <c r="G201" s="8">
        <v>18.860897000000044</v>
      </c>
      <c r="H201" s="8">
        <v>0</v>
      </c>
    </row>
    <row r="202" spans="1:8" x14ac:dyDescent="0.2">
      <c r="A202" s="109"/>
      <c r="B202" s="19">
        <v>6</v>
      </c>
      <c r="C202" s="38">
        <v>14</v>
      </c>
      <c r="D202" s="8">
        <v>196.265457</v>
      </c>
      <c r="E202" s="8">
        <v>73.296989999999738</v>
      </c>
      <c r="F202" s="8">
        <v>31.953502999999973</v>
      </c>
      <c r="G202" s="8">
        <v>164.31195400000001</v>
      </c>
      <c r="H202" s="8">
        <v>0</v>
      </c>
    </row>
    <row r="203" spans="1:8" x14ac:dyDescent="0.2">
      <c r="A203" s="109"/>
      <c r="B203" s="19">
        <v>6</v>
      </c>
      <c r="C203" s="38">
        <v>15</v>
      </c>
      <c r="D203" s="8">
        <v>95.615004999999996</v>
      </c>
      <c r="E203" s="8">
        <v>36.48001500000008</v>
      </c>
      <c r="F203" s="8">
        <v>84.652046999999925</v>
      </c>
      <c r="G203" s="8">
        <v>10.962958000000066</v>
      </c>
      <c r="H203" s="8">
        <v>0</v>
      </c>
    </row>
    <row r="204" spans="1:8" x14ac:dyDescent="0.2">
      <c r="A204" s="109"/>
      <c r="B204" s="19">
        <v>6</v>
      </c>
      <c r="C204" s="38">
        <v>16</v>
      </c>
      <c r="D204" s="8">
        <v>118.158691</v>
      </c>
      <c r="E204" s="8">
        <v>31.824005000000106</v>
      </c>
      <c r="F204" s="8">
        <v>82.172819000000089</v>
      </c>
      <c r="G204" s="8">
        <v>35.985871999999944</v>
      </c>
      <c r="H204" s="8">
        <v>0</v>
      </c>
    </row>
    <row r="205" spans="1:8" x14ac:dyDescent="0.2">
      <c r="A205" s="109"/>
      <c r="B205" s="19">
        <v>6</v>
      </c>
      <c r="C205" s="38">
        <v>17</v>
      </c>
      <c r="D205" s="8">
        <v>941.46618699999999</v>
      </c>
      <c r="E205" s="8">
        <v>186.87405899999837</v>
      </c>
      <c r="F205" s="8">
        <v>320.68929300000025</v>
      </c>
      <c r="G205" s="8">
        <v>119.60007499999975</v>
      </c>
      <c r="H205" s="8">
        <v>501.17681900000002</v>
      </c>
    </row>
    <row r="206" spans="1:8" x14ac:dyDescent="0.2">
      <c r="A206" s="109"/>
      <c r="B206" s="19">
        <v>6</v>
      </c>
      <c r="C206" s="38">
        <v>18</v>
      </c>
      <c r="D206" s="8">
        <v>462.341858</v>
      </c>
      <c r="E206" s="8">
        <v>132.03901999999974</v>
      </c>
      <c r="F206" s="8">
        <v>282.13626799999935</v>
      </c>
      <c r="G206" s="8">
        <v>22.130898000000922</v>
      </c>
      <c r="H206" s="8">
        <v>158.074692</v>
      </c>
    </row>
    <row r="207" spans="1:8" x14ac:dyDescent="0.2">
      <c r="A207" s="109"/>
      <c r="B207" s="19">
        <v>6</v>
      </c>
      <c r="C207" s="38">
        <v>19</v>
      </c>
      <c r="D207" s="8">
        <v>571.53332499999999</v>
      </c>
      <c r="E207" s="8">
        <v>168.93002300000026</v>
      </c>
      <c r="F207" s="8">
        <v>428.77724399999977</v>
      </c>
      <c r="G207" s="8">
        <v>109.55994099999995</v>
      </c>
      <c r="H207" s="8">
        <v>33.19614</v>
      </c>
    </row>
    <row r="208" spans="1:8" x14ac:dyDescent="0.2">
      <c r="A208" s="109"/>
      <c r="B208" s="19">
        <v>6</v>
      </c>
      <c r="C208" s="38">
        <v>20</v>
      </c>
      <c r="D208" s="8">
        <v>1190.8854980000001</v>
      </c>
      <c r="E208" s="8">
        <v>268.55798999999996</v>
      </c>
      <c r="F208" s="8">
        <v>76.308335000000042</v>
      </c>
      <c r="G208" s="8">
        <v>105.27473400000008</v>
      </c>
      <c r="H208" s="8">
        <v>1009.302429</v>
      </c>
    </row>
    <row r="209" spans="1:8" x14ac:dyDescent="0.2">
      <c r="A209" s="109"/>
      <c r="B209" s="19">
        <v>6</v>
      </c>
      <c r="C209" s="38">
        <v>21</v>
      </c>
      <c r="D209" s="8">
        <v>144.22773699999999</v>
      </c>
      <c r="E209" s="8">
        <v>51.364992000000044</v>
      </c>
      <c r="F209" s="8">
        <v>27.781769000000001</v>
      </c>
      <c r="G209" s="8">
        <v>116.44596800000004</v>
      </c>
      <c r="H209" s="8">
        <v>0</v>
      </c>
    </row>
    <row r="210" spans="1:8" x14ac:dyDescent="0.2">
      <c r="A210" s="109"/>
      <c r="B210" s="19">
        <v>6</v>
      </c>
      <c r="C210" s="38">
        <v>22</v>
      </c>
      <c r="D210" s="8">
        <v>125.70536</v>
      </c>
      <c r="E210" s="8">
        <v>31.370021000000001</v>
      </c>
      <c r="F210" s="8">
        <v>65.756330000000077</v>
      </c>
      <c r="G210" s="8">
        <v>59.949029999999887</v>
      </c>
      <c r="H210" s="8">
        <v>0</v>
      </c>
    </row>
    <row r="211" spans="1:8" x14ac:dyDescent="0.2">
      <c r="A211" s="109"/>
      <c r="B211" s="19">
        <v>6</v>
      </c>
      <c r="C211" s="38">
        <v>23</v>
      </c>
      <c r="D211" s="8">
        <v>8948.6787110000005</v>
      </c>
      <c r="E211" s="8">
        <v>7217.4779679999947</v>
      </c>
      <c r="F211" s="8">
        <v>2935.8825729999985</v>
      </c>
      <c r="G211" s="8">
        <v>4784.6987260000014</v>
      </c>
      <c r="H211" s="8">
        <v>1228.0974120000001</v>
      </c>
    </row>
    <row r="212" spans="1:8" x14ac:dyDescent="0.2">
      <c r="A212" s="109"/>
      <c r="B212" s="19">
        <v>6</v>
      </c>
      <c r="C212" s="38">
        <v>24</v>
      </c>
      <c r="D212" s="8">
        <v>12470.602539</v>
      </c>
      <c r="E212" s="8">
        <v>10139.482786999995</v>
      </c>
      <c r="F212" s="8">
        <v>4055.8083229999988</v>
      </c>
      <c r="G212" s="8">
        <v>6719.6959490000045</v>
      </c>
      <c r="H212" s="8">
        <v>1695.0982670000001</v>
      </c>
    </row>
    <row r="213" spans="1:8" x14ac:dyDescent="0.2">
      <c r="A213" s="109"/>
      <c r="B213" s="19">
        <v>6</v>
      </c>
      <c r="C213" s="38">
        <v>25</v>
      </c>
      <c r="D213" s="8">
        <v>15215.217773</v>
      </c>
      <c r="E213" s="8">
        <v>9083.5444119999993</v>
      </c>
      <c r="F213" s="8">
        <v>3487.0732159999998</v>
      </c>
      <c r="G213" s="8">
        <v>10565.217555000003</v>
      </c>
      <c r="H213" s="8">
        <v>1162.9270019999999</v>
      </c>
    </row>
    <row r="214" spans="1:8" x14ac:dyDescent="0.2">
      <c r="A214" s="109"/>
      <c r="B214" s="19">
        <v>6</v>
      </c>
      <c r="C214" s="38">
        <v>26</v>
      </c>
      <c r="D214" s="8">
        <v>1648.1026609999999</v>
      </c>
      <c r="E214" s="8">
        <v>971.93101300000012</v>
      </c>
      <c r="F214" s="8">
        <v>761.75338099999942</v>
      </c>
      <c r="G214" s="8">
        <v>870.97958400000027</v>
      </c>
      <c r="H214" s="8">
        <v>15.369695999999999</v>
      </c>
    </row>
    <row r="215" spans="1:8" x14ac:dyDescent="0.2">
      <c r="A215" s="109"/>
      <c r="B215" s="19">
        <v>6</v>
      </c>
      <c r="C215" s="38">
        <v>27</v>
      </c>
      <c r="D215" s="8">
        <v>3411.3969729999999</v>
      </c>
      <c r="E215" s="8">
        <v>2203.7549149999982</v>
      </c>
      <c r="F215" s="8">
        <v>1179.0386889999977</v>
      </c>
      <c r="G215" s="8">
        <v>2087.0936810000012</v>
      </c>
      <c r="H215" s="8">
        <v>145.26460299999999</v>
      </c>
    </row>
    <row r="216" spans="1:8" x14ac:dyDescent="0.2">
      <c r="A216" s="109"/>
      <c r="B216" s="19">
        <v>6</v>
      </c>
      <c r="C216" s="38">
        <v>28</v>
      </c>
      <c r="D216" s="8">
        <v>12497.164063</v>
      </c>
      <c r="E216" s="8">
        <v>11521.634456999998</v>
      </c>
      <c r="F216" s="8">
        <v>2377.0669759999942</v>
      </c>
      <c r="G216" s="8">
        <v>10118.647889000007</v>
      </c>
      <c r="H216" s="8">
        <v>1.449198</v>
      </c>
    </row>
    <row r="217" spans="1:8" x14ac:dyDescent="0.2">
      <c r="A217" s="109"/>
      <c r="B217" s="19">
        <v>6</v>
      </c>
      <c r="C217" s="38">
        <v>29</v>
      </c>
      <c r="D217" s="8">
        <v>1321.3804929999999</v>
      </c>
      <c r="E217" s="8">
        <v>955.94903400000055</v>
      </c>
      <c r="F217" s="8">
        <v>1093.1305289999991</v>
      </c>
      <c r="G217" s="8">
        <v>224.28185400000066</v>
      </c>
      <c r="H217" s="8">
        <v>3.9681099999999998</v>
      </c>
    </row>
    <row r="218" spans="1:8" x14ac:dyDescent="0.2">
      <c r="A218" s="109"/>
      <c r="B218" s="19">
        <v>6</v>
      </c>
      <c r="C218" s="38">
        <v>30</v>
      </c>
      <c r="D218" s="8">
        <v>0</v>
      </c>
      <c r="E218" s="8">
        <v>0</v>
      </c>
      <c r="F218" s="8">
        <v>0</v>
      </c>
      <c r="G218" s="8">
        <v>0</v>
      </c>
      <c r="H218" s="8">
        <v>0</v>
      </c>
    </row>
    <row r="219" spans="1:8" x14ac:dyDescent="0.2">
      <c r="A219" s="109"/>
      <c r="B219" s="19">
        <v>6</v>
      </c>
      <c r="C219" s="38">
        <v>31</v>
      </c>
      <c r="D219" s="8">
        <v>2310.2148440000001</v>
      </c>
      <c r="E219" s="8">
        <v>1965.1110470000008</v>
      </c>
      <c r="F219" s="8">
        <v>2159.6312410000064</v>
      </c>
      <c r="G219" s="8">
        <v>149.98658399999357</v>
      </c>
      <c r="H219" s="8">
        <v>0.59701899999999997</v>
      </c>
    </row>
    <row r="220" spans="1:8" x14ac:dyDescent="0.2">
      <c r="A220" s="109"/>
      <c r="B220" s="19">
        <v>6</v>
      </c>
      <c r="C220" s="38">
        <v>32</v>
      </c>
      <c r="D220" s="8">
        <v>5396.5546880000002</v>
      </c>
      <c r="E220" s="8">
        <v>4784.8600370000004</v>
      </c>
      <c r="F220" s="8">
        <v>39.150802999999911</v>
      </c>
      <c r="G220" s="8">
        <v>5357.0685079999994</v>
      </c>
      <c r="H220" s="8">
        <v>0.33537699999999998</v>
      </c>
    </row>
    <row r="221" spans="1:8" x14ac:dyDescent="0.2">
      <c r="A221" s="109"/>
      <c r="B221" s="19">
        <v>6</v>
      </c>
      <c r="C221" s="38">
        <v>33</v>
      </c>
      <c r="D221" s="8">
        <v>3937.429932</v>
      </c>
      <c r="E221" s="8">
        <v>2522.1449360000006</v>
      </c>
      <c r="F221" s="8">
        <v>38.153628999999832</v>
      </c>
      <c r="G221" s="8">
        <v>3898.6238720000001</v>
      </c>
      <c r="H221" s="8">
        <v>0.65243099999999998</v>
      </c>
    </row>
    <row r="222" spans="1:8" x14ac:dyDescent="0.2">
      <c r="A222" s="109"/>
      <c r="B222" s="19">
        <v>6</v>
      </c>
      <c r="C222" s="38">
        <v>34</v>
      </c>
      <c r="D222" s="8">
        <v>393.338165</v>
      </c>
      <c r="E222" s="8">
        <v>251.91300199999992</v>
      </c>
      <c r="F222" s="8">
        <v>31.067739000000032</v>
      </c>
      <c r="G222" s="8">
        <v>362.03757200000001</v>
      </c>
      <c r="H222" s="8">
        <v>0.23285400000000001</v>
      </c>
    </row>
    <row r="223" spans="1:8" x14ac:dyDescent="0.2">
      <c r="A223" s="109"/>
      <c r="B223" s="19">
        <v>6</v>
      </c>
      <c r="C223" s="38">
        <v>35</v>
      </c>
      <c r="D223" s="8">
        <v>4386.59375</v>
      </c>
      <c r="E223" s="8">
        <v>2873.7688750000025</v>
      </c>
      <c r="F223" s="8">
        <v>797.14025300000048</v>
      </c>
      <c r="G223" s="8">
        <v>3587.6300590000005</v>
      </c>
      <c r="H223" s="8">
        <v>1.8234379999999999</v>
      </c>
    </row>
    <row r="224" spans="1:8" x14ac:dyDescent="0.2">
      <c r="A224" s="109"/>
      <c r="B224" s="19">
        <v>6</v>
      </c>
      <c r="C224" s="38">
        <v>36</v>
      </c>
      <c r="D224" s="8">
        <v>2761.1601559999999</v>
      </c>
      <c r="E224" s="8">
        <v>1993.5560129999999</v>
      </c>
      <c r="F224" s="8">
        <v>886.26296600000023</v>
      </c>
      <c r="G224" s="8">
        <v>1874.2551979999992</v>
      </c>
      <c r="H224" s="8">
        <v>0.64199200000000001</v>
      </c>
    </row>
    <row r="225" spans="1:8" x14ac:dyDescent="0.2">
      <c r="A225" s="109"/>
      <c r="B225" s="19">
        <v>6</v>
      </c>
      <c r="C225" s="38">
        <v>37</v>
      </c>
      <c r="D225" s="8">
        <v>7338.671875</v>
      </c>
      <c r="E225" s="8">
        <v>5177.6522529999984</v>
      </c>
      <c r="F225" s="8">
        <v>6.3575429999999997</v>
      </c>
      <c r="G225" s="8">
        <v>7332.3143320000017</v>
      </c>
      <c r="H225" s="8">
        <v>0</v>
      </c>
    </row>
    <row r="226" spans="1:8" x14ac:dyDescent="0.2">
      <c r="A226" s="109" t="s">
        <v>76</v>
      </c>
      <c r="B226" s="19">
        <v>7</v>
      </c>
      <c r="C226" s="38">
        <v>1</v>
      </c>
      <c r="D226" s="8">
        <v>16169.917969</v>
      </c>
      <c r="E226" s="8">
        <v>12154.506150999996</v>
      </c>
      <c r="F226" s="8">
        <v>8654.4588170000006</v>
      </c>
      <c r="G226" s="8">
        <v>3677.2665250000073</v>
      </c>
      <c r="H226" s="8">
        <v>3838.1926269999999</v>
      </c>
    </row>
    <row r="227" spans="1:8" x14ac:dyDescent="0.2">
      <c r="A227" s="109"/>
      <c r="B227" s="19">
        <v>7</v>
      </c>
      <c r="C227" s="38">
        <v>2</v>
      </c>
      <c r="D227" s="8">
        <v>16086.625</v>
      </c>
      <c r="E227" s="8">
        <v>7694.2236180000018</v>
      </c>
      <c r="F227" s="8">
        <v>10338.217180000014</v>
      </c>
      <c r="G227" s="8">
        <v>5484.9331499999798</v>
      </c>
      <c r="H227" s="8">
        <v>263.47467</v>
      </c>
    </row>
    <row r="228" spans="1:8" x14ac:dyDescent="0.2">
      <c r="A228" s="109"/>
      <c r="B228" s="19">
        <v>7</v>
      </c>
      <c r="C228" s="38">
        <v>3</v>
      </c>
      <c r="D228" s="8">
        <v>410.65930200000003</v>
      </c>
      <c r="E228" s="8">
        <v>322.09917500000017</v>
      </c>
      <c r="F228" s="8">
        <v>366.94770600000027</v>
      </c>
      <c r="G228" s="8">
        <v>28.337480999999844</v>
      </c>
      <c r="H228" s="8">
        <v>15.374115</v>
      </c>
    </row>
    <row r="229" spans="1:8" x14ac:dyDescent="0.2">
      <c r="A229" s="109"/>
      <c r="B229" s="19">
        <v>7</v>
      </c>
      <c r="C229" s="38">
        <v>4</v>
      </c>
      <c r="D229" s="8">
        <v>880.61859100000004</v>
      </c>
      <c r="E229" s="8">
        <v>521.52836599999989</v>
      </c>
      <c r="F229" s="8">
        <v>205.97098399999967</v>
      </c>
      <c r="G229" s="8">
        <v>592.87714500000038</v>
      </c>
      <c r="H229" s="8">
        <v>81.770461999999995</v>
      </c>
    </row>
    <row r="230" spans="1:8" x14ac:dyDescent="0.2">
      <c r="A230" s="109"/>
      <c r="B230" s="19">
        <v>7</v>
      </c>
      <c r="C230" s="38">
        <v>5</v>
      </c>
      <c r="D230" s="8">
        <v>158.47491500000001</v>
      </c>
      <c r="E230" s="8">
        <v>79.71057200000007</v>
      </c>
      <c r="F230" s="8">
        <v>79.125134999999972</v>
      </c>
      <c r="G230" s="8">
        <v>47.732234000000062</v>
      </c>
      <c r="H230" s="8">
        <v>31.617546000000001</v>
      </c>
    </row>
    <row r="231" spans="1:8" x14ac:dyDescent="0.2">
      <c r="A231" s="109"/>
      <c r="B231" s="19">
        <v>7</v>
      </c>
      <c r="C231" s="38">
        <v>6</v>
      </c>
      <c r="D231" s="8">
        <v>21289.464843999998</v>
      </c>
      <c r="E231" s="8">
        <v>17522.501353</v>
      </c>
      <c r="F231" s="8">
        <v>8182.2202010000001</v>
      </c>
      <c r="G231" s="8">
        <v>2310.7280409999998</v>
      </c>
      <c r="H231" s="8">
        <v>10796.516602</v>
      </c>
    </row>
    <row r="232" spans="1:8" x14ac:dyDescent="0.2">
      <c r="A232" s="109"/>
      <c r="B232" s="19">
        <v>7</v>
      </c>
      <c r="C232" s="38">
        <v>7</v>
      </c>
      <c r="D232" s="8">
        <v>1040.6241460000001</v>
      </c>
      <c r="E232" s="8">
        <v>655.90546800000084</v>
      </c>
      <c r="F232" s="8">
        <v>558.53070500000013</v>
      </c>
      <c r="G232" s="8">
        <v>482.09344100000021</v>
      </c>
      <c r="H232" s="8">
        <v>0</v>
      </c>
    </row>
    <row r="233" spans="1:8" x14ac:dyDescent="0.2">
      <c r="A233" s="109"/>
      <c r="B233" s="19">
        <v>7</v>
      </c>
      <c r="C233" s="38">
        <v>8</v>
      </c>
      <c r="D233" s="8">
        <v>13653.515625</v>
      </c>
      <c r="E233" s="8">
        <v>7113.198362000011</v>
      </c>
      <c r="F233" s="8">
        <v>10759.589874000007</v>
      </c>
      <c r="G233" s="8">
        <v>2712.4855199999993</v>
      </c>
      <c r="H233" s="8">
        <v>181.44023100000001</v>
      </c>
    </row>
    <row r="234" spans="1:8" x14ac:dyDescent="0.2">
      <c r="A234" s="109"/>
      <c r="B234" s="19">
        <v>7</v>
      </c>
      <c r="C234" s="38">
        <v>9</v>
      </c>
      <c r="D234" s="8">
        <v>613.09265100000005</v>
      </c>
      <c r="E234" s="8">
        <v>363.32029600000044</v>
      </c>
      <c r="F234" s="8">
        <v>419.76362899999953</v>
      </c>
      <c r="G234" s="8">
        <v>193.32893000000064</v>
      </c>
      <c r="H234" s="8">
        <v>9.2E-5</v>
      </c>
    </row>
    <row r="235" spans="1:8" x14ac:dyDescent="0.2">
      <c r="A235" s="109"/>
      <c r="B235" s="19">
        <v>7</v>
      </c>
      <c r="C235" s="38">
        <v>10</v>
      </c>
      <c r="D235" s="8">
        <v>38052.011719000002</v>
      </c>
      <c r="E235" s="8">
        <v>21991.214678000022</v>
      </c>
      <c r="F235" s="8">
        <v>1823.2032129999998</v>
      </c>
      <c r="G235" s="8">
        <v>36223.305443000012</v>
      </c>
      <c r="H235" s="8">
        <v>5.503063</v>
      </c>
    </row>
    <row r="236" spans="1:8" x14ac:dyDescent="0.2">
      <c r="A236" s="109"/>
      <c r="B236" s="19">
        <v>7</v>
      </c>
      <c r="C236" s="38">
        <v>11</v>
      </c>
      <c r="D236" s="8">
        <v>23704.796875</v>
      </c>
      <c r="E236" s="8">
        <v>8774.2460680000277</v>
      </c>
      <c r="F236" s="8">
        <v>6095.5626109999994</v>
      </c>
      <c r="G236" s="8">
        <v>15590.34095300001</v>
      </c>
      <c r="H236" s="8">
        <v>2018.893311</v>
      </c>
    </row>
    <row r="237" spans="1:8" x14ac:dyDescent="0.2">
      <c r="A237" s="109"/>
      <c r="B237" s="19">
        <v>7</v>
      </c>
      <c r="C237" s="38">
        <v>12</v>
      </c>
      <c r="D237" s="8">
        <v>2122.4506839999999</v>
      </c>
      <c r="E237" s="8">
        <v>925.00804699999912</v>
      </c>
      <c r="F237" s="8">
        <v>224.01910300000029</v>
      </c>
      <c r="G237" s="8">
        <v>1898.4315809999985</v>
      </c>
      <c r="H237" s="8">
        <v>0</v>
      </c>
    </row>
    <row r="238" spans="1:8" x14ac:dyDescent="0.2">
      <c r="A238" s="109"/>
      <c r="B238" s="19">
        <v>7</v>
      </c>
      <c r="C238" s="38">
        <v>13</v>
      </c>
      <c r="D238" s="8">
        <v>221.426987</v>
      </c>
      <c r="E238" s="8">
        <v>77.500002999999694</v>
      </c>
      <c r="F238" s="8">
        <v>153.01471499999997</v>
      </c>
      <c r="G238" s="8">
        <v>68.412272000000172</v>
      </c>
      <c r="H238" s="8">
        <v>0</v>
      </c>
    </row>
    <row r="239" spans="1:8" x14ac:dyDescent="0.2">
      <c r="A239" s="109"/>
      <c r="B239" s="19">
        <v>7</v>
      </c>
      <c r="C239" s="38">
        <v>14</v>
      </c>
      <c r="D239" s="8">
        <v>827.48956299999998</v>
      </c>
      <c r="E239" s="8">
        <v>309.03300600000046</v>
      </c>
      <c r="F239" s="8">
        <v>149.24799600000006</v>
      </c>
      <c r="G239" s="8">
        <v>678.24156700000003</v>
      </c>
      <c r="H239" s="8">
        <v>0</v>
      </c>
    </row>
    <row r="240" spans="1:8" x14ac:dyDescent="0.2">
      <c r="A240" s="109"/>
      <c r="B240" s="19">
        <v>7</v>
      </c>
      <c r="C240" s="38">
        <v>15</v>
      </c>
      <c r="D240" s="8">
        <v>581.036743</v>
      </c>
      <c r="E240" s="8">
        <v>221.68298000000027</v>
      </c>
      <c r="F240" s="8">
        <v>543.33493699999974</v>
      </c>
      <c r="G240" s="8">
        <v>37.701805999999976</v>
      </c>
      <c r="H240" s="8">
        <v>0</v>
      </c>
    </row>
    <row r="241" spans="1:8" x14ac:dyDescent="0.2">
      <c r="A241" s="109"/>
      <c r="B241" s="19">
        <v>7</v>
      </c>
      <c r="C241" s="38">
        <v>16</v>
      </c>
      <c r="D241" s="8">
        <v>508.757385</v>
      </c>
      <c r="E241" s="8">
        <v>137.02497200000042</v>
      </c>
      <c r="F241" s="8">
        <v>389.15085500000072</v>
      </c>
      <c r="G241" s="8">
        <v>119.60652999999898</v>
      </c>
      <c r="H241" s="8">
        <v>0</v>
      </c>
    </row>
    <row r="242" spans="1:8" x14ac:dyDescent="0.2">
      <c r="A242" s="109"/>
      <c r="B242" s="19">
        <v>7</v>
      </c>
      <c r="C242" s="38">
        <v>17</v>
      </c>
      <c r="D242" s="8">
        <v>83945.789063000004</v>
      </c>
      <c r="E242" s="8">
        <v>16662.609673999996</v>
      </c>
      <c r="F242" s="8">
        <v>60792.983670999951</v>
      </c>
      <c r="G242" s="8">
        <v>18770.47140800003</v>
      </c>
      <c r="H242" s="8">
        <v>4382.3339839999999</v>
      </c>
    </row>
    <row r="243" spans="1:8" x14ac:dyDescent="0.2">
      <c r="A243" s="109"/>
      <c r="B243" s="19">
        <v>7</v>
      </c>
      <c r="C243" s="38">
        <v>18</v>
      </c>
      <c r="D243" s="8">
        <v>1299.2485349999999</v>
      </c>
      <c r="E243" s="8">
        <v>371.04897799999986</v>
      </c>
      <c r="F243" s="8">
        <v>1227.0377670000003</v>
      </c>
      <c r="G243" s="8">
        <v>70.907653000001375</v>
      </c>
      <c r="H243" s="8">
        <v>1.303115</v>
      </c>
    </row>
    <row r="244" spans="1:8" x14ac:dyDescent="0.2">
      <c r="A244" s="109"/>
      <c r="B244" s="19">
        <v>7</v>
      </c>
      <c r="C244" s="38">
        <v>19</v>
      </c>
      <c r="D244" s="8">
        <v>3294.383789</v>
      </c>
      <c r="E244" s="8">
        <v>973.73187899999857</v>
      </c>
      <c r="F244" s="8">
        <v>2284.0348380000028</v>
      </c>
      <c r="G244" s="8">
        <v>1010.3489509999987</v>
      </c>
      <c r="H244" s="8">
        <v>0</v>
      </c>
    </row>
    <row r="245" spans="1:8" x14ac:dyDescent="0.2">
      <c r="A245" s="109"/>
      <c r="B245" s="19">
        <v>7</v>
      </c>
      <c r="C245" s="38">
        <v>20</v>
      </c>
      <c r="D245" s="8">
        <v>1167.1083980000001</v>
      </c>
      <c r="E245" s="8">
        <v>263.1959590000003</v>
      </c>
      <c r="F245" s="8">
        <v>46.948789000000104</v>
      </c>
      <c r="G245" s="8">
        <v>131.00885199999996</v>
      </c>
      <c r="H245" s="8">
        <v>989.150757</v>
      </c>
    </row>
    <row r="246" spans="1:8" x14ac:dyDescent="0.2">
      <c r="A246" s="109"/>
      <c r="B246" s="19">
        <v>7</v>
      </c>
      <c r="C246" s="38">
        <v>21</v>
      </c>
      <c r="D246" s="8">
        <v>580.20745799999997</v>
      </c>
      <c r="E246" s="8">
        <v>206.6340110000003</v>
      </c>
      <c r="F246" s="8">
        <v>79.977376000000078</v>
      </c>
      <c r="G246" s="8">
        <v>500.23008199999992</v>
      </c>
      <c r="H246" s="8">
        <v>0</v>
      </c>
    </row>
    <row r="247" spans="1:8" x14ac:dyDescent="0.2">
      <c r="A247" s="109"/>
      <c r="B247" s="19">
        <v>7</v>
      </c>
      <c r="C247" s="38">
        <v>22</v>
      </c>
      <c r="D247" s="8">
        <v>405.21044899999998</v>
      </c>
      <c r="E247" s="8">
        <v>101.12102100000013</v>
      </c>
      <c r="F247" s="8">
        <v>181.12011000000007</v>
      </c>
      <c r="G247" s="8">
        <v>224.09033899999991</v>
      </c>
      <c r="H247" s="8">
        <v>0</v>
      </c>
    </row>
    <row r="248" spans="1:8" x14ac:dyDescent="0.2">
      <c r="A248" s="109"/>
      <c r="B248" s="19">
        <v>7</v>
      </c>
      <c r="C248" s="38">
        <v>23</v>
      </c>
      <c r="D248" s="8">
        <v>26927.316406000002</v>
      </c>
      <c r="E248" s="8">
        <v>21717.989955000005</v>
      </c>
      <c r="F248" s="8">
        <v>9021.9373439999963</v>
      </c>
      <c r="G248" s="8">
        <v>14209.93252900002</v>
      </c>
      <c r="H248" s="8">
        <v>3695.4465329999998</v>
      </c>
    </row>
    <row r="249" spans="1:8" x14ac:dyDescent="0.2">
      <c r="A249" s="109"/>
      <c r="B249" s="19">
        <v>7</v>
      </c>
      <c r="C249" s="38">
        <v>24</v>
      </c>
      <c r="D249" s="8">
        <v>36492.152344000002</v>
      </c>
      <c r="E249" s="8">
        <v>29670.703378000002</v>
      </c>
      <c r="F249" s="8">
        <v>11975.206110000001</v>
      </c>
      <c r="G249" s="8">
        <v>19556.658148000002</v>
      </c>
      <c r="H249" s="8">
        <v>4960.2880859999996</v>
      </c>
    </row>
    <row r="250" spans="1:8" x14ac:dyDescent="0.2">
      <c r="A250" s="109"/>
      <c r="B250" s="19">
        <v>7</v>
      </c>
      <c r="C250" s="38">
        <v>25</v>
      </c>
      <c r="D250" s="8">
        <v>22326.445313</v>
      </c>
      <c r="E250" s="8">
        <v>13328.97447899999</v>
      </c>
      <c r="F250" s="8">
        <v>5789.8780979999974</v>
      </c>
      <c r="G250" s="8">
        <v>14830.116042999984</v>
      </c>
      <c r="H250" s="8">
        <v>1706.451172</v>
      </c>
    </row>
    <row r="251" spans="1:8" x14ac:dyDescent="0.2">
      <c r="A251" s="109"/>
      <c r="B251" s="19">
        <v>7</v>
      </c>
      <c r="C251" s="38">
        <v>26</v>
      </c>
      <c r="D251" s="8">
        <v>3659.7021479999999</v>
      </c>
      <c r="E251" s="8">
        <v>2158.2259209999979</v>
      </c>
      <c r="F251" s="8">
        <v>1766.5140410000017</v>
      </c>
      <c r="G251" s="8">
        <v>1859.0588569999993</v>
      </c>
      <c r="H251" s="8">
        <v>34.129249999999999</v>
      </c>
    </row>
    <row r="252" spans="1:8" x14ac:dyDescent="0.2">
      <c r="A252" s="109"/>
      <c r="B252" s="19">
        <v>7</v>
      </c>
      <c r="C252" s="38">
        <v>27</v>
      </c>
      <c r="D252" s="8">
        <v>11256.246094</v>
      </c>
      <c r="E252" s="8">
        <v>7271.5104669999955</v>
      </c>
      <c r="F252" s="8">
        <v>4186.3347520000061</v>
      </c>
      <c r="G252" s="8">
        <v>6590.596278999994</v>
      </c>
      <c r="H252" s="8">
        <v>479.31506300000001</v>
      </c>
    </row>
    <row r="253" spans="1:8" x14ac:dyDescent="0.2">
      <c r="A253" s="109"/>
      <c r="B253" s="19">
        <v>7</v>
      </c>
      <c r="C253" s="38">
        <v>28</v>
      </c>
      <c r="D253" s="8">
        <v>43951.492187999997</v>
      </c>
      <c r="E253" s="8">
        <v>40520.634899999997</v>
      </c>
      <c r="F253" s="8">
        <v>9039.0702129999754</v>
      </c>
      <c r="G253" s="8">
        <v>34907.325265000014</v>
      </c>
      <c r="H253" s="8">
        <v>5.0967099999999999</v>
      </c>
    </row>
    <row r="254" spans="1:8" x14ac:dyDescent="0.2">
      <c r="A254" s="109"/>
      <c r="B254" s="19">
        <v>7</v>
      </c>
      <c r="C254" s="38">
        <v>29</v>
      </c>
      <c r="D254" s="8">
        <v>2364.2277829999998</v>
      </c>
      <c r="E254" s="8">
        <v>1710.3939540000001</v>
      </c>
      <c r="F254" s="8">
        <v>2049.2988590000009</v>
      </c>
      <c r="G254" s="8">
        <v>307.8291399999963</v>
      </c>
      <c r="H254" s="8">
        <v>7.0997839999999997</v>
      </c>
    </row>
    <row r="255" spans="1:8" x14ac:dyDescent="0.2">
      <c r="A255" s="109"/>
      <c r="B255" s="19">
        <v>7</v>
      </c>
      <c r="C255" s="38">
        <v>30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</row>
    <row r="256" spans="1:8" x14ac:dyDescent="0.2">
      <c r="A256" s="109"/>
      <c r="B256" s="19">
        <v>7</v>
      </c>
      <c r="C256" s="38">
        <v>31</v>
      </c>
      <c r="D256" s="8">
        <v>4481.3955079999996</v>
      </c>
      <c r="E256" s="8">
        <v>3811.9570600000006</v>
      </c>
      <c r="F256" s="8">
        <v>4257.1316709999965</v>
      </c>
      <c r="G256" s="8">
        <v>223.10572900000741</v>
      </c>
      <c r="H256" s="8">
        <v>1.1581079999999999</v>
      </c>
    </row>
    <row r="257" spans="1:8" x14ac:dyDescent="0.2">
      <c r="A257" s="109"/>
      <c r="B257" s="19">
        <v>7</v>
      </c>
      <c r="C257" s="38">
        <v>32</v>
      </c>
      <c r="D257" s="8">
        <v>27755.5625</v>
      </c>
      <c r="E257" s="8">
        <v>24609.494113999997</v>
      </c>
      <c r="F257" s="8">
        <v>223.42010700000029</v>
      </c>
      <c r="G257" s="8">
        <v>27530.417481999993</v>
      </c>
      <c r="H257" s="8">
        <v>1.7249110000000001</v>
      </c>
    </row>
    <row r="258" spans="1:8" x14ac:dyDescent="0.2">
      <c r="A258" s="109"/>
      <c r="B258" s="19">
        <v>7</v>
      </c>
      <c r="C258" s="38">
        <v>33</v>
      </c>
      <c r="D258" s="8">
        <v>13525.814453000001</v>
      </c>
      <c r="E258" s="8">
        <v>8664.0432180000025</v>
      </c>
      <c r="F258" s="8">
        <v>139.77051499999965</v>
      </c>
      <c r="G258" s="8">
        <v>13383.802713000003</v>
      </c>
      <c r="H258" s="8">
        <v>2.241225</v>
      </c>
    </row>
    <row r="259" spans="1:8" x14ac:dyDescent="0.2">
      <c r="A259" s="109"/>
      <c r="B259" s="19">
        <v>7</v>
      </c>
      <c r="C259" s="38">
        <v>34</v>
      </c>
      <c r="D259" s="8">
        <v>733.00775099999998</v>
      </c>
      <c r="E259" s="8">
        <v>469.45402300000001</v>
      </c>
      <c r="F259" s="8">
        <v>55.259841000000087</v>
      </c>
      <c r="G259" s="8">
        <v>677.31397299999969</v>
      </c>
      <c r="H259" s="8">
        <v>0.43393700000000002</v>
      </c>
    </row>
    <row r="260" spans="1:8" x14ac:dyDescent="0.2">
      <c r="A260" s="109"/>
      <c r="B260" s="19">
        <v>7</v>
      </c>
      <c r="C260" s="38">
        <v>35</v>
      </c>
      <c r="D260" s="8">
        <v>8183.6958009999998</v>
      </c>
      <c r="E260" s="8">
        <v>5361.3467970000002</v>
      </c>
      <c r="F260" s="8">
        <v>1613.713260000002</v>
      </c>
      <c r="G260" s="8">
        <v>6566.5807069999973</v>
      </c>
      <c r="H260" s="8">
        <v>3.401834</v>
      </c>
    </row>
    <row r="261" spans="1:8" x14ac:dyDescent="0.2">
      <c r="A261" s="109"/>
      <c r="B261" s="19">
        <v>7</v>
      </c>
      <c r="C261" s="38">
        <v>36</v>
      </c>
      <c r="D261" s="8">
        <v>9654.7353519999997</v>
      </c>
      <c r="E261" s="8">
        <v>6970.7133339999991</v>
      </c>
      <c r="F261" s="8">
        <v>2982.9744840000021</v>
      </c>
      <c r="G261" s="8">
        <v>6669.5160639999986</v>
      </c>
      <c r="H261" s="8">
        <v>2.2448039999999998</v>
      </c>
    </row>
    <row r="262" spans="1:8" x14ac:dyDescent="0.2">
      <c r="A262" s="109"/>
      <c r="B262" s="19">
        <v>7</v>
      </c>
      <c r="C262" s="38">
        <v>37</v>
      </c>
      <c r="D262" s="8">
        <v>24262.589843999998</v>
      </c>
      <c r="E262" s="8">
        <v>17117.981346999986</v>
      </c>
      <c r="F262" s="8">
        <v>20.704792999999995</v>
      </c>
      <c r="G262" s="8">
        <v>24241.885050999997</v>
      </c>
      <c r="H262" s="8">
        <v>0</v>
      </c>
    </row>
    <row r="263" spans="1:8" x14ac:dyDescent="0.2">
      <c r="A263" s="109" t="s">
        <v>78</v>
      </c>
      <c r="B263" s="19">
        <v>8</v>
      </c>
      <c r="C263" s="38">
        <v>1</v>
      </c>
      <c r="D263" s="8">
        <v>26513.193359000001</v>
      </c>
      <c r="E263" s="8">
        <v>19929.277056999999</v>
      </c>
      <c r="F263" s="8">
        <v>13370.813028999984</v>
      </c>
      <c r="G263" s="8">
        <v>6849.0434159999886</v>
      </c>
      <c r="H263" s="8">
        <v>6293.3369140000004</v>
      </c>
    </row>
    <row r="264" spans="1:8" x14ac:dyDescent="0.2">
      <c r="A264" s="109"/>
      <c r="B264" s="19">
        <v>8</v>
      </c>
      <c r="C264" s="38">
        <v>2</v>
      </c>
      <c r="D264" s="8">
        <v>8579.2460940000001</v>
      </c>
      <c r="E264" s="8">
        <v>4103.4487120000013</v>
      </c>
      <c r="F264" s="8">
        <v>5810.3190910000067</v>
      </c>
      <c r="G264" s="8">
        <v>2628.4118969999918</v>
      </c>
      <c r="H264" s="8">
        <v>140.515106</v>
      </c>
    </row>
    <row r="265" spans="1:8" x14ac:dyDescent="0.2">
      <c r="A265" s="109"/>
      <c r="B265" s="19">
        <v>8</v>
      </c>
      <c r="C265" s="38">
        <v>3</v>
      </c>
      <c r="D265" s="8">
        <v>6378.4404299999997</v>
      </c>
      <c r="E265" s="8">
        <v>5002.9072959999994</v>
      </c>
      <c r="F265" s="8">
        <v>5681.7370349999965</v>
      </c>
      <c r="G265" s="8">
        <v>457.90961800000412</v>
      </c>
      <c r="H265" s="8">
        <v>238.79377700000001</v>
      </c>
    </row>
    <row r="266" spans="1:8" x14ac:dyDescent="0.2">
      <c r="A266" s="109"/>
      <c r="B266" s="19">
        <v>8</v>
      </c>
      <c r="C266" s="38">
        <v>4</v>
      </c>
      <c r="D266" s="8">
        <v>20.643084999999999</v>
      </c>
      <c r="E266" s="8">
        <v>12.225449999999991</v>
      </c>
      <c r="F266" s="8">
        <v>5.9691830000000303</v>
      </c>
      <c r="G266" s="8">
        <v>12.757073999999983</v>
      </c>
      <c r="H266" s="8">
        <v>1.916828</v>
      </c>
    </row>
    <row r="267" spans="1:8" x14ac:dyDescent="0.2">
      <c r="A267" s="109"/>
      <c r="B267" s="19">
        <v>8</v>
      </c>
      <c r="C267" s="38">
        <v>5</v>
      </c>
      <c r="D267" s="8">
        <v>160.46481299999999</v>
      </c>
      <c r="E267" s="8">
        <v>80.711482000000089</v>
      </c>
      <c r="F267" s="8">
        <v>89.089238999999935</v>
      </c>
      <c r="G267" s="8">
        <v>39.361017000000018</v>
      </c>
      <c r="H267" s="8">
        <v>32.014557000000003</v>
      </c>
    </row>
    <row r="268" spans="1:8" x14ac:dyDescent="0.2">
      <c r="A268" s="109"/>
      <c r="B268" s="19">
        <v>8</v>
      </c>
      <c r="C268" s="38">
        <v>6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</row>
    <row r="269" spans="1:8" x14ac:dyDescent="0.2">
      <c r="A269" s="109"/>
      <c r="B269" s="19">
        <v>8</v>
      </c>
      <c r="C269" s="38">
        <v>7</v>
      </c>
      <c r="D269" s="8">
        <v>27001.882813</v>
      </c>
      <c r="E269" s="8">
        <v>17019.288096000007</v>
      </c>
      <c r="F269" s="8">
        <v>15150.133852999976</v>
      </c>
      <c r="G269" s="8">
        <v>2299.5927100000149</v>
      </c>
      <c r="H269" s="8">
        <v>9552.15625</v>
      </c>
    </row>
    <row r="270" spans="1:8" x14ac:dyDescent="0.2">
      <c r="A270" s="109"/>
      <c r="B270" s="19">
        <v>8</v>
      </c>
      <c r="C270" s="38">
        <v>8</v>
      </c>
      <c r="D270" s="8">
        <v>19148.039063</v>
      </c>
      <c r="E270" s="8">
        <v>9975.7317049999892</v>
      </c>
      <c r="F270" s="8">
        <v>14779.041126000009</v>
      </c>
      <c r="G270" s="8">
        <v>4114.5415309999762</v>
      </c>
      <c r="H270" s="8">
        <v>254.45640599999999</v>
      </c>
    </row>
    <row r="271" spans="1:8" x14ac:dyDescent="0.2">
      <c r="A271" s="109"/>
      <c r="B271" s="19">
        <v>8</v>
      </c>
      <c r="C271" s="38">
        <v>9</v>
      </c>
      <c r="D271" s="8">
        <v>2684.2402339999999</v>
      </c>
      <c r="E271" s="8">
        <v>1590.6877310000016</v>
      </c>
      <c r="F271" s="8">
        <v>1454.6749729999988</v>
      </c>
      <c r="G271" s="8">
        <v>1229.5648570000005</v>
      </c>
      <c r="H271" s="8">
        <v>4.0400000000000001E-4</v>
      </c>
    </row>
    <row r="272" spans="1:8" x14ac:dyDescent="0.2">
      <c r="A272" s="109"/>
      <c r="B272" s="19">
        <v>8</v>
      </c>
      <c r="C272" s="38">
        <v>10</v>
      </c>
      <c r="D272" s="8">
        <v>62582.621094000002</v>
      </c>
      <c r="E272" s="8">
        <v>36168.070822000009</v>
      </c>
      <c r="F272" s="8">
        <v>7138.8780030000107</v>
      </c>
      <c r="G272" s="8">
        <v>55434.692422999979</v>
      </c>
      <c r="H272" s="8">
        <v>9.0506679999999999</v>
      </c>
    </row>
    <row r="273" spans="1:8" x14ac:dyDescent="0.2">
      <c r="A273" s="109"/>
      <c r="B273" s="19">
        <v>8</v>
      </c>
      <c r="C273" s="38">
        <v>11</v>
      </c>
      <c r="D273" s="8">
        <v>40741.425780999998</v>
      </c>
      <c r="E273" s="8">
        <v>15080.292142999977</v>
      </c>
      <c r="F273" s="8">
        <v>5440.7577390000033</v>
      </c>
      <c r="G273" s="8">
        <v>27943.908276000016</v>
      </c>
      <c r="H273" s="8">
        <v>7356.7597660000001</v>
      </c>
    </row>
    <row r="274" spans="1:8" x14ac:dyDescent="0.2">
      <c r="A274" s="109"/>
      <c r="B274" s="19">
        <v>8</v>
      </c>
      <c r="C274" s="38">
        <v>12</v>
      </c>
      <c r="D274" s="8">
        <v>4578.4672849999997</v>
      </c>
      <c r="E274" s="8">
        <v>1995.3910869999977</v>
      </c>
      <c r="F274" s="8">
        <v>181.60263299999994</v>
      </c>
      <c r="G274" s="8">
        <v>3112.819974</v>
      </c>
      <c r="H274" s="8">
        <v>1284.044678</v>
      </c>
    </row>
    <row r="275" spans="1:8" x14ac:dyDescent="0.2">
      <c r="A275" s="109"/>
      <c r="B275" s="19">
        <v>8</v>
      </c>
      <c r="C275" s="38">
        <v>13</v>
      </c>
      <c r="D275" s="8">
        <v>3491.1721189999998</v>
      </c>
      <c r="E275" s="8">
        <v>1221.9191790000002</v>
      </c>
      <c r="F275" s="8">
        <v>205.11118099999987</v>
      </c>
      <c r="G275" s="8">
        <v>46.409082999999768</v>
      </c>
      <c r="H275" s="8">
        <v>3239.6518550000001</v>
      </c>
    </row>
    <row r="276" spans="1:8" x14ac:dyDescent="0.2">
      <c r="A276" s="109"/>
      <c r="B276" s="19">
        <v>8</v>
      </c>
      <c r="C276" s="38">
        <v>14</v>
      </c>
      <c r="D276" s="8">
        <v>6755.1044920000004</v>
      </c>
      <c r="E276" s="8">
        <v>2522.7511470000031</v>
      </c>
      <c r="F276" s="8">
        <v>881.93167199999971</v>
      </c>
      <c r="G276" s="8">
        <v>2948.6376640000003</v>
      </c>
      <c r="H276" s="8">
        <v>2924.5351559999999</v>
      </c>
    </row>
    <row r="277" spans="1:8" x14ac:dyDescent="0.2">
      <c r="A277" s="109"/>
      <c r="B277" s="19">
        <v>8</v>
      </c>
      <c r="C277" s="38">
        <v>15</v>
      </c>
      <c r="D277" s="8">
        <v>10947.133789</v>
      </c>
      <c r="E277" s="8">
        <v>4176.6603839999934</v>
      </c>
      <c r="F277" s="8">
        <v>9089.7646139999979</v>
      </c>
      <c r="G277" s="8">
        <v>1054.3348119999873</v>
      </c>
      <c r="H277" s="8">
        <v>803.03436299999998</v>
      </c>
    </row>
    <row r="278" spans="1:8" x14ac:dyDescent="0.2">
      <c r="A278" s="109"/>
      <c r="B278" s="19">
        <v>8</v>
      </c>
      <c r="C278" s="38">
        <v>16</v>
      </c>
      <c r="D278" s="8">
        <v>6539.7255859999996</v>
      </c>
      <c r="E278" s="8">
        <v>1761.3617039999979</v>
      </c>
      <c r="F278" s="8">
        <v>3327.9949439999982</v>
      </c>
      <c r="G278" s="8">
        <v>1280.0320339999998</v>
      </c>
      <c r="H278" s="8">
        <v>1931.6986079999999</v>
      </c>
    </row>
    <row r="279" spans="1:8" x14ac:dyDescent="0.2">
      <c r="A279" s="109"/>
      <c r="B279" s="19">
        <v>8</v>
      </c>
      <c r="C279" s="38">
        <v>17</v>
      </c>
      <c r="D279" s="8">
        <v>17689.673827999999</v>
      </c>
      <c r="E279" s="8">
        <v>3511.26765600002</v>
      </c>
      <c r="F279" s="8">
        <v>8073.5755039999931</v>
      </c>
      <c r="G279" s="8">
        <v>3875.3717610000053</v>
      </c>
      <c r="H279" s="8">
        <v>5740.7265630000002</v>
      </c>
    </row>
    <row r="280" spans="1:8" x14ac:dyDescent="0.2">
      <c r="A280" s="109"/>
      <c r="B280" s="19">
        <v>8</v>
      </c>
      <c r="C280" s="38">
        <v>18</v>
      </c>
      <c r="D280" s="8">
        <v>10091.475586</v>
      </c>
      <c r="E280" s="8">
        <v>2881.9985479999973</v>
      </c>
      <c r="F280" s="8">
        <v>7926.2355480000051</v>
      </c>
      <c r="G280" s="8">
        <v>850.24614199999564</v>
      </c>
      <c r="H280" s="8">
        <v>1314.9938959999999</v>
      </c>
    </row>
    <row r="281" spans="1:8" x14ac:dyDescent="0.2">
      <c r="A281" s="109"/>
      <c r="B281" s="19">
        <v>8</v>
      </c>
      <c r="C281" s="38">
        <v>19</v>
      </c>
      <c r="D281" s="8">
        <v>11760.912109000001</v>
      </c>
      <c r="E281" s="8">
        <v>3476.2115679999924</v>
      </c>
      <c r="F281" s="8">
        <v>5989.4615219999969</v>
      </c>
      <c r="G281" s="8">
        <v>824.69619200000625</v>
      </c>
      <c r="H281" s="8">
        <v>4946.7543949999999</v>
      </c>
    </row>
    <row r="282" spans="1:8" x14ac:dyDescent="0.2">
      <c r="A282" s="109"/>
      <c r="B282" s="19">
        <v>8</v>
      </c>
      <c r="C282" s="38">
        <v>20</v>
      </c>
      <c r="D282" s="8">
        <v>347973.125</v>
      </c>
      <c r="E282" s="8">
        <v>78471.820105000064</v>
      </c>
      <c r="F282" s="8">
        <v>33017.956217999956</v>
      </c>
      <c r="G282" s="8">
        <v>20040.075032000019</v>
      </c>
      <c r="H282" s="8">
        <v>294915.09375</v>
      </c>
    </row>
    <row r="283" spans="1:8" x14ac:dyDescent="0.2">
      <c r="A283" s="109"/>
      <c r="B283" s="19">
        <v>8</v>
      </c>
      <c r="C283" s="38">
        <v>21</v>
      </c>
      <c r="D283" s="8">
        <v>3950.0178219999998</v>
      </c>
      <c r="E283" s="8">
        <v>1406.7518849999958</v>
      </c>
      <c r="F283" s="8">
        <v>536.12706299999991</v>
      </c>
      <c r="G283" s="8">
        <v>2295.0649530000001</v>
      </c>
      <c r="H283" s="8">
        <v>1118.8258060000001</v>
      </c>
    </row>
    <row r="284" spans="1:8" x14ac:dyDescent="0.2">
      <c r="A284" s="109"/>
      <c r="B284" s="19">
        <v>8</v>
      </c>
      <c r="C284" s="38">
        <v>22</v>
      </c>
      <c r="D284" s="8">
        <v>25045.0625</v>
      </c>
      <c r="E284" s="8">
        <v>6250.0387109999911</v>
      </c>
      <c r="F284" s="8">
        <v>4063.6301689999987</v>
      </c>
      <c r="G284" s="8">
        <v>2265.862017999998</v>
      </c>
      <c r="H284" s="8">
        <v>18715.570313</v>
      </c>
    </row>
    <row r="285" spans="1:8" x14ac:dyDescent="0.2">
      <c r="A285" s="109"/>
      <c r="B285" s="19">
        <v>8</v>
      </c>
      <c r="C285" s="38">
        <v>23</v>
      </c>
      <c r="D285" s="8">
        <v>48522.394530999998</v>
      </c>
      <c r="E285" s="8">
        <v>39135.309751000008</v>
      </c>
      <c r="F285" s="8">
        <v>17114.537081000009</v>
      </c>
      <c r="G285" s="8">
        <v>24748.749052000014</v>
      </c>
      <c r="H285" s="8">
        <v>6659.1083980000003</v>
      </c>
    </row>
    <row r="286" spans="1:8" x14ac:dyDescent="0.2">
      <c r="A286" s="109"/>
      <c r="B286" s="19">
        <v>8</v>
      </c>
      <c r="C286" s="38">
        <v>24</v>
      </c>
      <c r="D286" s="8">
        <v>53892.226562999997</v>
      </c>
      <c r="E286" s="8">
        <v>43818.195435999995</v>
      </c>
      <c r="F286" s="8">
        <v>18829.289242000043</v>
      </c>
      <c r="G286" s="8">
        <v>27737.499820999947</v>
      </c>
      <c r="H286" s="8">
        <v>7325.4375</v>
      </c>
    </row>
    <row r="287" spans="1:8" x14ac:dyDescent="0.2">
      <c r="A287" s="109"/>
      <c r="B287" s="19">
        <v>8</v>
      </c>
      <c r="C287" s="38">
        <v>25</v>
      </c>
      <c r="D287" s="8">
        <v>33485.308594000002</v>
      </c>
      <c r="E287" s="8">
        <v>19990.858835999999</v>
      </c>
      <c r="F287" s="8">
        <v>6592.4816880000053</v>
      </c>
      <c r="G287" s="8">
        <v>24333.483400000001</v>
      </c>
      <c r="H287" s="8">
        <v>2559.3435060000002</v>
      </c>
    </row>
    <row r="288" spans="1:8" x14ac:dyDescent="0.2">
      <c r="A288" s="109"/>
      <c r="B288" s="19">
        <v>8</v>
      </c>
      <c r="C288" s="38">
        <v>26</v>
      </c>
      <c r="D288" s="8">
        <v>10626.443359000001</v>
      </c>
      <c r="E288" s="8">
        <v>6266.7024719999999</v>
      </c>
      <c r="F288" s="8">
        <v>3993.0385759999976</v>
      </c>
      <c r="G288" s="8">
        <v>6534.3058530000062</v>
      </c>
      <c r="H288" s="8">
        <v>99.098929999999996</v>
      </c>
    </row>
    <row r="289" spans="1:8" x14ac:dyDescent="0.2">
      <c r="A289" s="109"/>
      <c r="B289" s="19">
        <v>8</v>
      </c>
      <c r="C289" s="38">
        <v>27</v>
      </c>
      <c r="D289" s="8">
        <v>17582.509765999999</v>
      </c>
      <c r="E289" s="8">
        <v>11358.262529</v>
      </c>
      <c r="F289" s="8">
        <v>4287.0957369999978</v>
      </c>
      <c r="G289" s="8">
        <v>12546.713040000002</v>
      </c>
      <c r="H289" s="8">
        <v>748.70098900000005</v>
      </c>
    </row>
    <row r="290" spans="1:8" x14ac:dyDescent="0.2">
      <c r="A290" s="109"/>
      <c r="B290" s="19">
        <v>8</v>
      </c>
      <c r="C290" s="38">
        <v>28</v>
      </c>
      <c r="D290" s="8">
        <v>67001.984375</v>
      </c>
      <c r="E290" s="8">
        <v>61771.803392999995</v>
      </c>
      <c r="F290" s="8">
        <v>8755.8933160000051</v>
      </c>
      <c r="G290" s="8">
        <v>58238.321364000003</v>
      </c>
      <c r="H290" s="8">
        <v>7.7696949999999996</v>
      </c>
    </row>
    <row r="291" spans="1:8" x14ac:dyDescent="0.2">
      <c r="A291" s="109"/>
      <c r="B291" s="19">
        <v>8</v>
      </c>
      <c r="C291" s="38">
        <v>29</v>
      </c>
      <c r="D291" s="8">
        <v>6123.4946289999998</v>
      </c>
      <c r="E291" s="8">
        <v>4430.0249649999969</v>
      </c>
      <c r="F291" s="8">
        <v>4922.4870609999907</v>
      </c>
      <c r="G291" s="8">
        <v>1182.6186940000077</v>
      </c>
      <c r="H291" s="8">
        <v>18.388874000000001</v>
      </c>
    </row>
    <row r="292" spans="1:8" x14ac:dyDescent="0.2">
      <c r="A292" s="109"/>
      <c r="B292" s="19">
        <v>8</v>
      </c>
      <c r="C292" s="38">
        <v>30</v>
      </c>
      <c r="D292" s="8">
        <v>78.036063999999996</v>
      </c>
      <c r="E292" s="8">
        <v>47.475992999999974</v>
      </c>
      <c r="F292" s="8">
        <v>75.632596000000049</v>
      </c>
      <c r="G292" s="8">
        <v>2.4034679999999957</v>
      </c>
      <c r="H292" s="8">
        <v>0</v>
      </c>
    </row>
    <row r="293" spans="1:8" x14ac:dyDescent="0.2">
      <c r="A293" s="109"/>
      <c r="B293" s="19">
        <v>8</v>
      </c>
      <c r="C293" s="38">
        <v>31</v>
      </c>
      <c r="D293" s="8">
        <v>9640.1816409999992</v>
      </c>
      <c r="E293" s="8">
        <v>8200.11492</v>
      </c>
      <c r="F293" s="8">
        <v>8827.0505769999982</v>
      </c>
      <c r="G293" s="8">
        <v>810.63979199999562</v>
      </c>
      <c r="H293" s="8">
        <v>2.4912719999999999</v>
      </c>
    </row>
    <row r="294" spans="1:8" x14ac:dyDescent="0.2">
      <c r="A294" s="109"/>
      <c r="B294" s="19">
        <v>8</v>
      </c>
      <c r="C294" s="38">
        <v>32</v>
      </c>
      <c r="D294" s="8">
        <v>21288.333984000001</v>
      </c>
      <c r="E294" s="8">
        <v>18875.32027</v>
      </c>
      <c r="F294" s="8">
        <v>165.08024299999983</v>
      </c>
      <c r="G294" s="8">
        <v>21121.930746000002</v>
      </c>
      <c r="H294" s="8">
        <v>1.3229949999999999</v>
      </c>
    </row>
    <row r="295" spans="1:8" x14ac:dyDescent="0.2">
      <c r="A295" s="109"/>
      <c r="B295" s="19">
        <v>8</v>
      </c>
      <c r="C295" s="38">
        <v>33</v>
      </c>
      <c r="D295" s="8">
        <v>16875.236327999999</v>
      </c>
      <c r="E295" s="8">
        <v>10809.536207000006</v>
      </c>
      <c r="F295" s="8">
        <v>173.22586599999966</v>
      </c>
      <c r="G295" s="8">
        <v>16699.214237999997</v>
      </c>
      <c r="H295" s="8">
        <v>2.796224</v>
      </c>
    </row>
    <row r="296" spans="1:8" x14ac:dyDescent="0.2">
      <c r="A296" s="109"/>
      <c r="B296" s="19">
        <v>8</v>
      </c>
      <c r="C296" s="38">
        <v>34</v>
      </c>
      <c r="D296" s="8">
        <v>1871.3530270000001</v>
      </c>
      <c r="E296" s="8">
        <v>1198.5060400000004</v>
      </c>
      <c r="F296" s="8">
        <v>77.430874999999943</v>
      </c>
      <c r="G296" s="8">
        <v>1792.8143210000001</v>
      </c>
      <c r="H296" s="8">
        <v>1.107831</v>
      </c>
    </row>
    <row r="297" spans="1:8" x14ac:dyDescent="0.2">
      <c r="A297" s="109"/>
      <c r="B297" s="19">
        <v>8</v>
      </c>
      <c r="C297" s="38">
        <v>35</v>
      </c>
      <c r="D297" s="8">
        <v>11140.433594</v>
      </c>
      <c r="E297" s="8">
        <v>7298.3806950000035</v>
      </c>
      <c r="F297" s="8">
        <v>1438.1178839999991</v>
      </c>
      <c r="G297" s="8">
        <v>9697.6848060000011</v>
      </c>
      <c r="H297" s="8">
        <v>4.6309040000000001</v>
      </c>
    </row>
    <row r="298" spans="1:8" x14ac:dyDescent="0.2">
      <c r="A298" s="109"/>
      <c r="B298" s="19">
        <v>8</v>
      </c>
      <c r="C298" s="38">
        <v>36</v>
      </c>
      <c r="D298" s="8">
        <v>13283.283203000001</v>
      </c>
      <c r="E298" s="8">
        <v>9590.5225739999951</v>
      </c>
      <c r="F298" s="8">
        <v>2804.5011890000005</v>
      </c>
      <c r="G298" s="8">
        <v>10475.693543000003</v>
      </c>
      <c r="H298" s="8">
        <v>3.0884710000000002</v>
      </c>
    </row>
    <row r="299" spans="1:8" x14ac:dyDescent="0.2">
      <c r="A299" s="109"/>
      <c r="B299" s="19">
        <v>8</v>
      </c>
      <c r="C299" s="38">
        <v>37</v>
      </c>
      <c r="D299" s="8">
        <v>24815.677734000001</v>
      </c>
      <c r="E299" s="8">
        <v>17508.201996000007</v>
      </c>
      <c r="F299" s="8">
        <v>30.690041999999998</v>
      </c>
      <c r="G299" s="8">
        <v>24784.987691999999</v>
      </c>
      <c r="H299" s="8">
        <v>0</v>
      </c>
    </row>
    <row r="300" spans="1:8" x14ac:dyDescent="0.2">
      <c r="A300" s="109" t="s">
        <v>53</v>
      </c>
      <c r="B300" s="19">
        <v>9</v>
      </c>
      <c r="C300" s="38">
        <v>1</v>
      </c>
      <c r="D300" s="8">
        <v>1379.2967530000001</v>
      </c>
      <c r="E300" s="8">
        <v>1036.7814529999998</v>
      </c>
      <c r="F300" s="8">
        <v>674.61183599999913</v>
      </c>
      <c r="G300" s="8">
        <v>377.28644900000097</v>
      </c>
      <c r="H300" s="8">
        <v>327.39846799999998</v>
      </c>
    </row>
    <row r="301" spans="1:8" x14ac:dyDescent="0.2">
      <c r="A301" s="109"/>
      <c r="B301" s="19">
        <v>9</v>
      </c>
      <c r="C301" s="38">
        <v>2</v>
      </c>
      <c r="D301" s="8">
        <v>321.82913200000002</v>
      </c>
      <c r="E301" s="8">
        <v>153.93071300000022</v>
      </c>
      <c r="F301" s="8">
        <v>223.34163899999947</v>
      </c>
      <c r="G301" s="8">
        <v>93.216417000000831</v>
      </c>
      <c r="H301" s="8">
        <v>5.2710759999999999</v>
      </c>
    </row>
    <row r="302" spans="1:8" x14ac:dyDescent="0.2">
      <c r="A302" s="109"/>
      <c r="B302" s="19">
        <v>9</v>
      </c>
      <c r="C302" s="38">
        <v>3</v>
      </c>
      <c r="D302" s="8">
        <v>0</v>
      </c>
      <c r="E302" s="8">
        <v>0</v>
      </c>
      <c r="F302" s="8">
        <v>0</v>
      </c>
      <c r="G302" s="8">
        <v>0</v>
      </c>
      <c r="H302" s="8">
        <v>0</v>
      </c>
    </row>
    <row r="303" spans="1:8" x14ac:dyDescent="0.2">
      <c r="A303" s="109"/>
      <c r="B303" s="19">
        <v>9</v>
      </c>
      <c r="C303" s="38">
        <v>4</v>
      </c>
      <c r="D303" s="8">
        <v>0</v>
      </c>
      <c r="E303" s="8">
        <v>0</v>
      </c>
      <c r="F303" s="8">
        <v>0</v>
      </c>
      <c r="G303" s="8">
        <v>0</v>
      </c>
      <c r="H303" s="8">
        <v>0</v>
      </c>
    </row>
    <row r="304" spans="1:8" x14ac:dyDescent="0.2">
      <c r="A304" s="109"/>
      <c r="B304" s="19">
        <v>9</v>
      </c>
      <c r="C304" s="38">
        <v>5</v>
      </c>
      <c r="D304" s="8">
        <v>10.164739000000001</v>
      </c>
      <c r="E304" s="8">
        <v>5.1127389999999977</v>
      </c>
      <c r="F304" s="8">
        <v>4.1678879999999987</v>
      </c>
      <c r="G304" s="8">
        <v>3.9688700000000035</v>
      </c>
      <c r="H304" s="8">
        <v>2.027981</v>
      </c>
    </row>
    <row r="305" spans="1:8" x14ac:dyDescent="0.2">
      <c r="A305" s="109"/>
      <c r="B305" s="19">
        <v>9</v>
      </c>
      <c r="C305" s="38">
        <v>6</v>
      </c>
      <c r="D305" s="8">
        <v>0</v>
      </c>
      <c r="E305" s="8">
        <v>0</v>
      </c>
      <c r="F305" s="8">
        <v>0</v>
      </c>
      <c r="G305" s="8">
        <v>0</v>
      </c>
      <c r="H305" s="8">
        <v>0</v>
      </c>
    </row>
    <row r="306" spans="1:8" x14ac:dyDescent="0.2">
      <c r="A306" s="109"/>
      <c r="B306" s="19">
        <v>9</v>
      </c>
      <c r="C306" s="38">
        <v>7</v>
      </c>
      <c r="D306" s="8">
        <v>169.22442599999999</v>
      </c>
      <c r="E306" s="8">
        <v>106.66218600000006</v>
      </c>
      <c r="F306" s="8">
        <v>127.76337300000006</v>
      </c>
      <c r="G306" s="8">
        <v>41.461052999999865</v>
      </c>
      <c r="H306" s="8">
        <v>0</v>
      </c>
    </row>
    <row r="307" spans="1:8" x14ac:dyDescent="0.2">
      <c r="A307" s="109"/>
      <c r="B307" s="19">
        <v>9</v>
      </c>
      <c r="C307" s="38">
        <v>8</v>
      </c>
      <c r="D307" s="8">
        <v>2241.4990229999999</v>
      </c>
      <c r="E307" s="8">
        <v>1167.7745619999994</v>
      </c>
      <c r="F307" s="8">
        <v>1695.4211339999965</v>
      </c>
      <c r="G307" s="8">
        <v>516.29082900000276</v>
      </c>
      <c r="H307" s="8">
        <v>29.78706</v>
      </c>
    </row>
    <row r="308" spans="1:8" x14ac:dyDescent="0.2">
      <c r="A308" s="109"/>
      <c r="B308" s="19">
        <v>9</v>
      </c>
      <c r="C308" s="38">
        <v>9</v>
      </c>
      <c r="D308" s="8">
        <v>20141.863281000002</v>
      </c>
      <c r="E308" s="8">
        <v>11936.120559000005</v>
      </c>
      <c r="F308" s="8">
        <v>9169.3984240000045</v>
      </c>
      <c r="G308" s="8">
        <v>10972.461825999988</v>
      </c>
      <c r="H308" s="8">
        <v>3.0309999999999998E-3</v>
      </c>
    </row>
    <row r="309" spans="1:8" x14ac:dyDescent="0.2">
      <c r="A309" s="109"/>
      <c r="B309" s="19">
        <v>9</v>
      </c>
      <c r="C309" s="38">
        <v>10</v>
      </c>
      <c r="D309" s="8">
        <v>187990.328125</v>
      </c>
      <c r="E309" s="8">
        <v>108644.33775399999</v>
      </c>
      <c r="F309" s="8">
        <v>12839.671185000014</v>
      </c>
      <c r="G309" s="8">
        <v>175123.46987099998</v>
      </c>
      <c r="H309" s="8">
        <v>27.187069000000001</v>
      </c>
    </row>
    <row r="310" spans="1:8" x14ac:dyDescent="0.2">
      <c r="A310" s="109"/>
      <c r="B310" s="19">
        <v>9</v>
      </c>
      <c r="C310" s="38">
        <v>11</v>
      </c>
      <c r="D310" s="8">
        <v>158407.75</v>
      </c>
      <c r="E310" s="8">
        <v>58634.059397000121</v>
      </c>
      <c r="F310" s="8">
        <v>27342.933856999964</v>
      </c>
      <c r="G310" s="8">
        <v>127700.96287200013</v>
      </c>
      <c r="H310" s="8">
        <v>3363.8532709999999</v>
      </c>
    </row>
    <row r="311" spans="1:8" x14ac:dyDescent="0.2">
      <c r="A311" s="109"/>
      <c r="B311" s="19">
        <v>9</v>
      </c>
      <c r="C311" s="38">
        <v>12</v>
      </c>
      <c r="D311" s="8">
        <v>30623.8125</v>
      </c>
      <c r="E311" s="8">
        <v>13346.491818000008</v>
      </c>
      <c r="F311" s="8">
        <v>1988.674396000004</v>
      </c>
      <c r="G311" s="8">
        <v>28603.600299999995</v>
      </c>
      <c r="H311" s="8">
        <v>31.537804000000001</v>
      </c>
    </row>
    <row r="312" spans="1:8" x14ac:dyDescent="0.2">
      <c r="A312" s="109"/>
      <c r="B312" s="19">
        <v>9</v>
      </c>
      <c r="C312" s="38">
        <v>13</v>
      </c>
      <c r="D312" s="8">
        <v>6240.6181640000004</v>
      </c>
      <c r="E312" s="8">
        <v>2184.2320700000046</v>
      </c>
      <c r="F312" s="8">
        <v>3612.2075759999975</v>
      </c>
      <c r="G312" s="8">
        <v>1438.7300460000024</v>
      </c>
      <c r="H312" s="8">
        <v>1189.6805420000001</v>
      </c>
    </row>
    <row r="313" spans="1:8" x14ac:dyDescent="0.2">
      <c r="A313" s="109"/>
      <c r="B313" s="19">
        <v>9</v>
      </c>
      <c r="C313" s="38">
        <v>14</v>
      </c>
      <c r="D313" s="8">
        <v>24638.597656000002</v>
      </c>
      <c r="E313" s="8">
        <v>9201.4927079999779</v>
      </c>
      <c r="F313" s="8">
        <v>4036.6962099999982</v>
      </c>
      <c r="G313" s="8">
        <v>17316.484453999998</v>
      </c>
      <c r="H313" s="8">
        <v>3285.4169919999999</v>
      </c>
    </row>
    <row r="314" spans="1:8" x14ac:dyDescent="0.2">
      <c r="A314" s="109"/>
      <c r="B314" s="19">
        <v>9</v>
      </c>
      <c r="C314" s="38">
        <v>15</v>
      </c>
      <c r="D314" s="8">
        <v>1763.997192</v>
      </c>
      <c r="E314" s="8">
        <v>673.01789700000211</v>
      </c>
      <c r="F314" s="8">
        <v>1518.5710770000017</v>
      </c>
      <c r="G314" s="8">
        <v>245.42611499999904</v>
      </c>
      <c r="H314" s="8">
        <v>0</v>
      </c>
    </row>
    <row r="315" spans="1:8" x14ac:dyDescent="0.2">
      <c r="A315" s="109"/>
      <c r="B315" s="19">
        <v>9</v>
      </c>
      <c r="C315" s="38">
        <v>16</v>
      </c>
      <c r="D315" s="8">
        <v>31908.753906000002</v>
      </c>
      <c r="E315" s="8">
        <v>8594.069431999993</v>
      </c>
      <c r="F315" s="8">
        <v>22203.130124999981</v>
      </c>
      <c r="G315" s="8">
        <v>8745.710268000008</v>
      </c>
      <c r="H315" s="8">
        <v>959.91351299999997</v>
      </c>
    </row>
    <row r="316" spans="1:8" x14ac:dyDescent="0.2">
      <c r="A316" s="109"/>
      <c r="B316" s="19">
        <v>9</v>
      </c>
      <c r="C316" s="38">
        <v>17</v>
      </c>
      <c r="D316" s="8">
        <v>214950.890625</v>
      </c>
      <c r="E316" s="8">
        <v>42666.142070999827</v>
      </c>
      <c r="F316" s="8">
        <v>131953.55512999973</v>
      </c>
      <c r="G316" s="8">
        <v>66051.653854000208</v>
      </c>
      <c r="H316" s="8">
        <v>16945.681640999999</v>
      </c>
    </row>
    <row r="317" spans="1:8" x14ac:dyDescent="0.2">
      <c r="A317" s="109"/>
      <c r="B317" s="19">
        <v>9</v>
      </c>
      <c r="C317" s="38">
        <v>18</v>
      </c>
      <c r="D317" s="8">
        <v>10623.193359000001</v>
      </c>
      <c r="E317" s="8">
        <v>3033.8502189999972</v>
      </c>
      <c r="F317" s="8">
        <v>8891.3520960000114</v>
      </c>
      <c r="G317" s="8">
        <v>1443.2767489999917</v>
      </c>
      <c r="H317" s="8">
        <v>288.56451399999997</v>
      </c>
    </row>
    <row r="318" spans="1:8" x14ac:dyDescent="0.2">
      <c r="A318" s="109"/>
      <c r="B318" s="19">
        <v>9</v>
      </c>
      <c r="C318" s="38">
        <v>19</v>
      </c>
      <c r="D318" s="8">
        <v>30407.453125</v>
      </c>
      <c r="E318" s="8">
        <v>8987.6319240000139</v>
      </c>
      <c r="F318" s="8">
        <v>20205.832895999985</v>
      </c>
      <c r="G318" s="8">
        <v>6633.1055809999998</v>
      </c>
      <c r="H318" s="8">
        <v>3568.5146479999999</v>
      </c>
    </row>
    <row r="319" spans="1:8" x14ac:dyDescent="0.2">
      <c r="A319" s="109"/>
      <c r="B319" s="19">
        <v>9</v>
      </c>
      <c r="C319" s="38">
        <v>20</v>
      </c>
      <c r="D319" s="8">
        <v>65556.53125</v>
      </c>
      <c r="E319" s="8">
        <v>14783.727374000013</v>
      </c>
      <c r="F319" s="8">
        <v>24682.372878999977</v>
      </c>
      <c r="G319" s="8">
        <v>32911.050461000013</v>
      </c>
      <c r="H319" s="8">
        <v>7963.1079099999997</v>
      </c>
    </row>
    <row r="320" spans="1:8" x14ac:dyDescent="0.2">
      <c r="A320" s="109"/>
      <c r="B320" s="19">
        <v>9</v>
      </c>
      <c r="C320" s="38">
        <v>21</v>
      </c>
      <c r="D320" s="8">
        <v>8565.2294920000004</v>
      </c>
      <c r="E320" s="8">
        <v>3050.4042559999907</v>
      </c>
      <c r="F320" s="8">
        <v>1252.0099759999991</v>
      </c>
      <c r="G320" s="8">
        <v>6941.1199680000018</v>
      </c>
      <c r="H320" s="8">
        <v>372.09954800000003</v>
      </c>
    </row>
    <row r="321" spans="1:8" x14ac:dyDescent="0.2">
      <c r="A321" s="109"/>
      <c r="B321" s="19">
        <v>9</v>
      </c>
      <c r="C321" s="38">
        <v>22</v>
      </c>
      <c r="D321" s="8">
        <v>12791.347656</v>
      </c>
      <c r="E321" s="8">
        <v>3192.1035250000018</v>
      </c>
      <c r="F321" s="8">
        <v>6384.6992489999939</v>
      </c>
      <c r="G321" s="8">
        <v>5595.1605530000097</v>
      </c>
      <c r="H321" s="8">
        <v>811.48785399999997</v>
      </c>
    </row>
    <row r="322" spans="1:8" x14ac:dyDescent="0.2">
      <c r="A322" s="109"/>
      <c r="B322" s="19">
        <v>9</v>
      </c>
      <c r="C322" s="38">
        <v>23</v>
      </c>
      <c r="D322" s="8">
        <v>312826.9375</v>
      </c>
      <c r="E322" s="8">
        <v>252307.81323499998</v>
      </c>
      <c r="F322" s="8">
        <v>60515.236962999981</v>
      </c>
      <c r="G322" s="8">
        <v>209380.00913099977</v>
      </c>
      <c r="H322" s="8">
        <v>42931.691405999998</v>
      </c>
    </row>
    <row r="323" spans="1:8" x14ac:dyDescent="0.2">
      <c r="A323" s="109"/>
      <c r="B323" s="19">
        <v>9</v>
      </c>
      <c r="C323" s="38">
        <v>24</v>
      </c>
      <c r="D323" s="8">
        <v>290496.5</v>
      </c>
      <c r="E323" s="8">
        <v>236194.21955900016</v>
      </c>
      <c r="F323" s="8">
        <v>57093.755211000047</v>
      </c>
      <c r="G323" s="8">
        <v>193916.27213299993</v>
      </c>
      <c r="H323" s="8">
        <v>39486.472655999998</v>
      </c>
    </row>
    <row r="324" spans="1:8" x14ac:dyDescent="0.2">
      <c r="A324" s="109"/>
      <c r="B324" s="19">
        <v>9</v>
      </c>
      <c r="C324" s="38">
        <v>25</v>
      </c>
      <c r="D324" s="8">
        <v>363472.28125</v>
      </c>
      <c r="E324" s="8">
        <v>216994.37189199985</v>
      </c>
      <c r="F324" s="8">
        <v>56452.608644999957</v>
      </c>
      <c r="G324" s="8">
        <v>279238.82104200003</v>
      </c>
      <c r="H324" s="8">
        <v>27780.851563</v>
      </c>
    </row>
    <row r="325" spans="1:8" x14ac:dyDescent="0.2">
      <c r="A325" s="109"/>
      <c r="B325" s="19">
        <v>9</v>
      </c>
      <c r="C325" s="38">
        <v>26</v>
      </c>
      <c r="D325" s="8">
        <v>328796.375</v>
      </c>
      <c r="E325" s="8">
        <v>193900.16743500021</v>
      </c>
      <c r="F325" s="8">
        <v>136116.95857799996</v>
      </c>
      <c r="G325" s="8">
        <v>189613.16300399989</v>
      </c>
      <c r="H325" s="8">
        <v>3066.2534179999998</v>
      </c>
    </row>
    <row r="326" spans="1:8" x14ac:dyDescent="0.2">
      <c r="A326" s="109"/>
      <c r="B326" s="19">
        <v>9</v>
      </c>
      <c r="C326" s="38">
        <v>27</v>
      </c>
      <c r="D326" s="8">
        <v>381047.53125</v>
      </c>
      <c r="E326" s="8">
        <v>246155.85810099985</v>
      </c>
      <c r="F326" s="8">
        <v>115897.64592700024</v>
      </c>
      <c r="G326" s="8">
        <v>248924.06403399963</v>
      </c>
      <c r="H326" s="8">
        <v>16225.821289</v>
      </c>
    </row>
    <row r="327" spans="1:8" x14ac:dyDescent="0.2">
      <c r="A327" s="109"/>
      <c r="B327" s="19">
        <v>9</v>
      </c>
      <c r="C327" s="38">
        <v>28</v>
      </c>
      <c r="D327" s="8">
        <v>280192.1875</v>
      </c>
      <c r="E327" s="8">
        <v>258320.36243100005</v>
      </c>
      <c r="F327" s="8">
        <v>42665.608033000048</v>
      </c>
      <c r="G327" s="8">
        <v>237494.08777499982</v>
      </c>
      <c r="H327" s="8">
        <v>32.491692</v>
      </c>
    </row>
    <row r="328" spans="1:8" x14ac:dyDescent="0.2">
      <c r="A328" s="109"/>
      <c r="B328" s="19">
        <v>9</v>
      </c>
      <c r="C328" s="38">
        <v>29</v>
      </c>
      <c r="D328" s="8">
        <v>212380.28125</v>
      </c>
      <c r="E328" s="8">
        <v>153645.92046900015</v>
      </c>
      <c r="F328" s="8">
        <v>179724.66624799996</v>
      </c>
      <c r="G328" s="8">
        <v>32017.836377000061</v>
      </c>
      <c r="H328" s="8">
        <v>637.77862500000003</v>
      </c>
    </row>
    <row r="329" spans="1:8" x14ac:dyDescent="0.2">
      <c r="A329" s="109"/>
      <c r="B329" s="19">
        <v>9</v>
      </c>
      <c r="C329" s="38">
        <v>30</v>
      </c>
      <c r="D329" s="8">
        <v>94835.96875</v>
      </c>
      <c r="E329" s="8">
        <v>57696.810460999986</v>
      </c>
      <c r="F329" s="8">
        <v>93126.285915000015</v>
      </c>
      <c r="G329" s="8">
        <v>1709.6828349999864</v>
      </c>
      <c r="H329" s="8">
        <v>0</v>
      </c>
    </row>
    <row r="330" spans="1:8" x14ac:dyDescent="0.2">
      <c r="A330" s="109"/>
      <c r="B330" s="19">
        <v>9</v>
      </c>
      <c r="C330" s="38">
        <v>31</v>
      </c>
      <c r="D330" s="8">
        <v>307334.375</v>
      </c>
      <c r="E330" s="8">
        <v>261424.24442800009</v>
      </c>
      <c r="F330" s="8">
        <v>285602.72679299978</v>
      </c>
      <c r="G330" s="8">
        <v>21652.225073000365</v>
      </c>
      <c r="H330" s="8">
        <v>79.423134000000005</v>
      </c>
    </row>
    <row r="331" spans="1:8" x14ac:dyDescent="0.2">
      <c r="A331" s="109"/>
      <c r="B331" s="19">
        <v>9</v>
      </c>
      <c r="C331" s="38">
        <v>32</v>
      </c>
      <c r="D331" s="8">
        <v>106707.3125</v>
      </c>
      <c r="E331" s="8">
        <v>94612.133354999998</v>
      </c>
      <c r="F331" s="8">
        <v>705.86618699999997</v>
      </c>
      <c r="G331" s="8">
        <v>105994.814828</v>
      </c>
      <c r="H331" s="8">
        <v>6.6314849999999996</v>
      </c>
    </row>
    <row r="332" spans="1:8" x14ac:dyDescent="0.2">
      <c r="A332" s="109"/>
      <c r="B332" s="19">
        <v>9</v>
      </c>
      <c r="C332" s="38">
        <v>33</v>
      </c>
      <c r="D332" s="8">
        <v>130550.828125</v>
      </c>
      <c r="E332" s="8">
        <v>83625.134659999982</v>
      </c>
      <c r="F332" s="8">
        <v>1103.2867370000001</v>
      </c>
      <c r="G332" s="8">
        <v>129425.909138</v>
      </c>
      <c r="H332" s="8">
        <v>21.632249999999999</v>
      </c>
    </row>
    <row r="333" spans="1:8" x14ac:dyDescent="0.2">
      <c r="A333" s="109"/>
      <c r="B333" s="19">
        <v>9</v>
      </c>
      <c r="C333" s="38">
        <v>34</v>
      </c>
      <c r="D333" s="8">
        <v>38641.148437999997</v>
      </c>
      <c r="E333" s="8">
        <v>24747.682078999995</v>
      </c>
      <c r="F333" s="8">
        <v>2742.3134460000024</v>
      </c>
      <c r="G333" s="8">
        <v>35875.959634999999</v>
      </c>
      <c r="H333" s="8">
        <v>22.875357000000001</v>
      </c>
    </row>
    <row r="334" spans="1:8" x14ac:dyDescent="0.2">
      <c r="A334" s="109"/>
      <c r="B334" s="19">
        <v>9</v>
      </c>
      <c r="C334" s="38">
        <v>35</v>
      </c>
      <c r="D334" s="8">
        <v>81748.078125</v>
      </c>
      <c r="E334" s="8">
        <v>53555.240542000007</v>
      </c>
      <c r="F334" s="8">
        <v>12180.243048000015</v>
      </c>
      <c r="G334" s="8">
        <v>69533.853680999964</v>
      </c>
      <c r="H334" s="8">
        <v>33.981395999999997</v>
      </c>
    </row>
    <row r="335" spans="1:8" x14ac:dyDescent="0.2">
      <c r="A335" s="109"/>
      <c r="B335" s="19">
        <v>9</v>
      </c>
      <c r="C335" s="38">
        <v>36</v>
      </c>
      <c r="D335" s="8">
        <v>100623.664063</v>
      </c>
      <c r="E335" s="8">
        <v>72650.226090000026</v>
      </c>
      <c r="F335" s="8">
        <v>20389.732440999993</v>
      </c>
      <c r="G335" s="8">
        <v>80210.535803000006</v>
      </c>
      <c r="H335" s="8">
        <v>23.395818999999999</v>
      </c>
    </row>
    <row r="336" spans="1:8" x14ac:dyDescent="0.2">
      <c r="A336" s="109"/>
      <c r="B336" s="19">
        <v>9</v>
      </c>
      <c r="C336" s="38">
        <v>37</v>
      </c>
      <c r="D336" s="8">
        <v>249234.34375</v>
      </c>
      <c r="E336" s="8">
        <v>175842.26782500005</v>
      </c>
      <c r="F336" s="8">
        <v>616.50358100000005</v>
      </c>
      <c r="G336" s="8">
        <v>248617.840169</v>
      </c>
      <c r="H336" s="8">
        <v>0</v>
      </c>
    </row>
    <row r="337" spans="1:8" x14ac:dyDescent="0.2">
      <c r="A337" s="109" t="s">
        <v>81</v>
      </c>
      <c r="B337" s="19">
        <v>10</v>
      </c>
      <c r="C337" s="38">
        <v>1</v>
      </c>
      <c r="D337" s="8">
        <v>8761.0292969999991</v>
      </c>
      <c r="E337" s="8">
        <v>6585.4373969999979</v>
      </c>
      <c r="F337" s="8">
        <v>5033.9878380000036</v>
      </c>
      <c r="G337" s="8">
        <v>1647.4689489999946</v>
      </c>
      <c r="H337" s="8">
        <v>2079.57251</v>
      </c>
    </row>
    <row r="338" spans="1:8" x14ac:dyDescent="0.2">
      <c r="A338" s="109"/>
      <c r="B338" s="19">
        <v>10</v>
      </c>
      <c r="C338" s="38">
        <v>2</v>
      </c>
      <c r="D338" s="8">
        <v>17213.349609000001</v>
      </c>
      <c r="E338" s="8">
        <v>8233.1353830000025</v>
      </c>
      <c r="F338" s="8">
        <v>12714.966396000025</v>
      </c>
      <c r="G338" s="8">
        <v>4216.4545019999678</v>
      </c>
      <c r="H338" s="8">
        <v>281.92871100000002</v>
      </c>
    </row>
    <row r="339" spans="1:8" x14ac:dyDescent="0.2">
      <c r="A339" s="109"/>
      <c r="B339" s="19">
        <v>10</v>
      </c>
      <c r="C339" s="38">
        <v>3</v>
      </c>
      <c r="D339" s="8">
        <v>5013.2993159999996</v>
      </c>
      <c r="E339" s="8">
        <v>3932.1636439999988</v>
      </c>
      <c r="F339" s="8">
        <v>4502.1828440000036</v>
      </c>
      <c r="G339" s="8">
        <v>323.4303609999954</v>
      </c>
      <c r="H339" s="8">
        <v>187.68611100000001</v>
      </c>
    </row>
    <row r="340" spans="1:8" x14ac:dyDescent="0.2">
      <c r="A340" s="109"/>
      <c r="B340" s="19">
        <v>10</v>
      </c>
      <c r="C340" s="38">
        <v>4</v>
      </c>
      <c r="D340" s="8">
        <v>12.954610000000001</v>
      </c>
      <c r="E340" s="8">
        <v>7.672118000000002</v>
      </c>
      <c r="F340" s="8">
        <v>6.6104210000000423</v>
      </c>
      <c r="G340" s="8">
        <v>5.1412799999999574</v>
      </c>
      <c r="H340" s="8">
        <v>1.202909</v>
      </c>
    </row>
    <row r="341" spans="1:8" x14ac:dyDescent="0.2">
      <c r="A341" s="109"/>
      <c r="B341" s="19">
        <v>10</v>
      </c>
      <c r="C341" s="38">
        <v>5</v>
      </c>
      <c r="D341" s="8">
        <v>105.51862300000001</v>
      </c>
      <c r="E341" s="8">
        <v>53.074347000000053</v>
      </c>
      <c r="F341" s="8">
        <v>62.743876999999955</v>
      </c>
      <c r="G341" s="8">
        <v>21.722580000000043</v>
      </c>
      <c r="H341" s="8">
        <v>21.052166</v>
      </c>
    </row>
    <row r="342" spans="1:8" x14ac:dyDescent="0.2">
      <c r="A342" s="109"/>
      <c r="B342" s="19">
        <v>10</v>
      </c>
      <c r="C342" s="38">
        <v>6</v>
      </c>
      <c r="D342" s="8">
        <v>0</v>
      </c>
      <c r="E342" s="8">
        <v>0</v>
      </c>
      <c r="F342" s="8">
        <v>0</v>
      </c>
      <c r="G342" s="8">
        <v>0</v>
      </c>
      <c r="H342" s="8">
        <v>0</v>
      </c>
    </row>
    <row r="343" spans="1:8" x14ac:dyDescent="0.2">
      <c r="A343" s="109"/>
      <c r="B343" s="19">
        <v>10</v>
      </c>
      <c r="C343" s="38">
        <v>7</v>
      </c>
      <c r="D343" s="8">
        <v>16163.249023</v>
      </c>
      <c r="E343" s="8">
        <v>10187.696820999992</v>
      </c>
      <c r="F343" s="8">
        <v>10531.294369000001</v>
      </c>
      <c r="G343" s="8">
        <v>1662.7932769999993</v>
      </c>
      <c r="H343" s="8">
        <v>3969.1613769999999</v>
      </c>
    </row>
    <row r="344" spans="1:8" x14ac:dyDescent="0.2">
      <c r="A344" s="109"/>
      <c r="B344" s="19">
        <v>10</v>
      </c>
      <c r="C344" s="38">
        <v>8</v>
      </c>
      <c r="D344" s="8">
        <v>6314.451172</v>
      </c>
      <c r="E344" s="8">
        <v>3289.6982440000002</v>
      </c>
      <c r="F344" s="8">
        <v>5011.3710760000067</v>
      </c>
      <c r="G344" s="8">
        <v>1219.1679789999953</v>
      </c>
      <c r="H344" s="8">
        <v>83.912116999999995</v>
      </c>
    </row>
    <row r="345" spans="1:8" x14ac:dyDescent="0.2">
      <c r="A345" s="109"/>
      <c r="B345" s="19">
        <v>10</v>
      </c>
      <c r="C345" s="38">
        <v>9</v>
      </c>
      <c r="D345" s="8">
        <v>176.63438400000001</v>
      </c>
      <c r="E345" s="8">
        <v>104.67399400000011</v>
      </c>
      <c r="F345" s="8">
        <v>111.36034099999991</v>
      </c>
      <c r="G345" s="8">
        <v>65.27401600000006</v>
      </c>
      <c r="H345" s="8">
        <v>2.6999999999999999E-5</v>
      </c>
    </row>
    <row r="346" spans="1:8" x14ac:dyDescent="0.2">
      <c r="A346" s="109"/>
      <c r="B346" s="19">
        <v>10</v>
      </c>
      <c r="C346" s="38">
        <v>10</v>
      </c>
      <c r="D346" s="8">
        <v>26603.742188</v>
      </c>
      <c r="E346" s="8">
        <v>15374.972316000005</v>
      </c>
      <c r="F346" s="8">
        <v>3510.3243480000028</v>
      </c>
      <c r="G346" s="8">
        <v>23089.57042</v>
      </c>
      <c r="H346" s="8">
        <v>3.8474200000000001</v>
      </c>
    </row>
    <row r="347" spans="1:8" x14ac:dyDescent="0.2">
      <c r="A347" s="109"/>
      <c r="B347" s="19">
        <v>10</v>
      </c>
      <c r="C347" s="38">
        <v>11</v>
      </c>
      <c r="D347" s="8">
        <v>41366.707030999998</v>
      </c>
      <c r="E347" s="8">
        <v>15311.737088000009</v>
      </c>
      <c r="F347" s="8">
        <v>10725.133334999986</v>
      </c>
      <c r="G347" s="8">
        <v>30170.369746999993</v>
      </c>
      <c r="H347" s="8">
        <v>471.20394900000002</v>
      </c>
    </row>
    <row r="348" spans="1:8" x14ac:dyDescent="0.2">
      <c r="A348" s="109"/>
      <c r="B348" s="19">
        <v>10</v>
      </c>
      <c r="C348" s="38">
        <v>12</v>
      </c>
      <c r="D348" s="8">
        <v>961.20709199999999</v>
      </c>
      <c r="E348" s="8">
        <v>418.91400100000078</v>
      </c>
      <c r="F348" s="8">
        <v>63.853734000000053</v>
      </c>
      <c r="G348" s="8">
        <v>897.35335800000007</v>
      </c>
      <c r="H348" s="8">
        <v>0</v>
      </c>
    </row>
    <row r="349" spans="1:8" x14ac:dyDescent="0.2">
      <c r="A349" s="109"/>
      <c r="B349" s="19">
        <v>10</v>
      </c>
      <c r="C349" s="38">
        <v>13</v>
      </c>
      <c r="D349" s="8">
        <v>361.651703</v>
      </c>
      <c r="E349" s="8">
        <v>126.57901199999998</v>
      </c>
      <c r="F349" s="8">
        <v>298.07941399999959</v>
      </c>
      <c r="G349" s="8">
        <v>63.572289000000161</v>
      </c>
      <c r="H349" s="8">
        <v>0</v>
      </c>
    </row>
    <row r="350" spans="1:8" x14ac:dyDescent="0.2">
      <c r="A350" s="109"/>
      <c r="B350" s="19">
        <v>10</v>
      </c>
      <c r="C350" s="38">
        <v>14</v>
      </c>
      <c r="D350" s="8">
        <v>7001.4208980000003</v>
      </c>
      <c r="E350" s="8">
        <v>2614.7398920000005</v>
      </c>
      <c r="F350" s="8">
        <v>1302.9877059999969</v>
      </c>
      <c r="G350" s="8">
        <v>3825.3868050000005</v>
      </c>
      <c r="H350" s="8">
        <v>1873.0463870000001</v>
      </c>
    </row>
    <row r="351" spans="1:8" x14ac:dyDescent="0.2">
      <c r="A351" s="109"/>
      <c r="B351" s="19">
        <v>10</v>
      </c>
      <c r="C351" s="38">
        <v>15</v>
      </c>
      <c r="D351" s="8">
        <v>15752.571289</v>
      </c>
      <c r="E351" s="8">
        <v>6010.0786140000064</v>
      </c>
      <c r="F351" s="8">
        <v>12321.081016000027</v>
      </c>
      <c r="G351" s="8">
        <v>1408.5376359999741</v>
      </c>
      <c r="H351" s="8">
        <v>2022.9526370000001</v>
      </c>
    </row>
    <row r="352" spans="1:8" x14ac:dyDescent="0.2">
      <c r="A352" s="109"/>
      <c r="B352" s="19">
        <v>10</v>
      </c>
      <c r="C352" s="38">
        <v>16</v>
      </c>
      <c r="D352" s="8">
        <v>1395.0626219999999</v>
      </c>
      <c r="E352" s="8">
        <v>375.73596500000082</v>
      </c>
      <c r="F352" s="8">
        <v>904.68525599999998</v>
      </c>
      <c r="G352" s="8">
        <v>331.32434200000074</v>
      </c>
      <c r="H352" s="8">
        <v>159.05302399999999</v>
      </c>
    </row>
    <row r="353" spans="1:8" x14ac:dyDescent="0.2">
      <c r="A353" s="109"/>
      <c r="B353" s="19">
        <v>10</v>
      </c>
      <c r="C353" s="38">
        <v>17</v>
      </c>
      <c r="D353" s="8">
        <v>4242.7392579999996</v>
      </c>
      <c r="E353" s="8">
        <v>842.15208499999642</v>
      </c>
      <c r="F353" s="8">
        <v>1129.1970989999998</v>
      </c>
      <c r="G353" s="8">
        <v>482.32584999999972</v>
      </c>
      <c r="H353" s="8">
        <v>2631.2163089999999</v>
      </c>
    </row>
    <row r="354" spans="1:8" x14ac:dyDescent="0.2">
      <c r="A354" s="109"/>
      <c r="B354" s="19">
        <v>10</v>
      </c>
      <c r="C354" s="38">
        <v>18</v>
      </c>
      <c r="D354" s="8">
        <v>1529.8435059999999</v>
      </c>
      <c r="E354" s="8">
        <v>436.90407799999923</v>
      </c>
      <c r="F354" s="8">
        <v>1024.1720500000006</v>
      </c>
      <c r="G354" s="8">
        <v>121.34858000000058</v>
      </c>
      <c r="H354" s="8">
        <v>384.32287600000001</v>
      </c>
    </row>
    <row r="355" spans="1:8" x14ac:dyDescent="0.2">
      <c r="A355" s="109"/>
      <c r="B355" s="19">
        <v>10</v>
      </c>
      <c r="C355" s="38">
        <v>19</v>
      </c>
      <c r="D355" s="8">
        <v>4252.2001950000003</v>
      </c>
      <c r="E355" s="8">
        <v>1256.8368090000008</v>
      </c>
      <c r="F355" s="8">
        <v>2239.102769000006</v>
      </c>
      <c r="G355" s="8">
        <v>424.34742599999436</v>
      </c>
      <c r="H355" s="8">
        <v>1588.75</v>
      </c>
    </row>
    <row r="356" spans="1:8" x14ac:dyDescent="0.2">
      <c r="A356" s="109"/>
      <c r="B356" s="19">
        <v>10</v>
      </c>
      <c r="C356" s="38">
        <v>20</v>
      </c>
      <c r="D356" s="8">
        <v>12955.233398</v>
      </c>
      <c r="E356" s="8">
        <v>2921.5504289999999</v>
      </c>
      <c r="F356" s="8">
        <v>1914.5802850000018</v>
      </c>
      <c r="G356" s="8">
        <v>1761.8367070000024</v>
      </c>
      <c r="H356" s="8">
        <v>9278.8164059999999</v>
      </c>
    </row>
    <row r="357" spans="1:8" x14ac:dyDescent="0.2">
      <c r="A357" s="109"/>
      <c r="B357" s="19">
        <v>10</v>
      </c>
      <c r="C357" s="38">
        <v>21</v>
      </c>
      <c r="D357" s="8">
        <v>1205.7624510000001</v>
      </c>
      <c r="E357" s="8">
        <v>429.41795600000171</v>
      </c>
      <c r="F357" s="8">
        <v>166.5257999999998</v>
      </c>
      <c r="G357" s="8">
        <v>609.65959400000054</v>
      </c>
      <c r="H357" s="8">
        <v>429.57705700000002</v>
      </c>
    </row>
    <row r="358" spans="1:8" x14ac:dyDescent="0.2">
      <c r="A358" s="109"/>
      <c r="B358" s="19">
        <v>10</v>
      </c>
      <c r="C358" s="38">
        <v>22</v>
      </c>
      <c r="D358" s="8">
        <v>389.81484999999998</v>
      </c>
      <c r="E358" s="8">
        <v>97.279019999999875</v>
      </c>
      <c r="F358" s="8">
        <v>231.35620999999998</v>
      </c>
      <c r="G358" s="8">
        <v>158.45864000000006</v>
      </c>
      <c r="H358" s="8">
        <v>0</v>
      </c>
    </row>
    <row r="359" spans="1:8" x14ac:dyDescent="0.2">
      <c r="A359" s="109"/>
      <c r="B359" s="19">
        <v>10</v>
      </c>
      <c r="C359" s="38">
        <v>23</v>
      </c>
      <c r="D359" s="8">
        <v>19196.121093999998</v>
      </c>
      <c r="E359" s="8">
        <v>15482.462508999995</v>
      </c>
      <c r="F359" s="8">
        <v>7641.8554449999965</v>
      </c>
      <c r="G359" s="8">
        <v>8919.8315670000084</v>
      </c>
      <c r="H359" s="8">
        <v>2634.4340820000002</v>
      </c>
    </row>
    <row r="360" spans="1:8" x14ac:dyDescent="0.2">
      <c r="A360" s="109"/>
      <c r="B360" s="19">
        <v>10</v>
      </c>
      <c r="C360" s="38">
        <v>24</v>
      </c>
      <c r="D360" s="8">
        <v>20021.349609000001</v>
      </c>
      <c r="E360" s="8">
        <v>16278.774774999998</v>
      </c>
      <c r="F360" s="8">
        <v>7922.8215699999973</v>
      </c>
      <c r="G360" s="8">
        <v>9377.0754020000022</v>
      </c>
      <c r="H360" s="8">
        <v>2721.4526369999999</v>
      </c>
    </row>
    <row r="361" spans="1:8" x14ac:dyDescent="0.2">
      <c r="A361" s="109"/>
      <c r="B361" s="19">
        <v>10</v>
      </c>
      <c r="C361" s="38">
        <v>25</v>
      </c>
      <c r="D361" s="8">
        <v>21097.986327999999</v>
      </c>
      <c r="E361" s="8">
        <v>12595.579738999999</v>
      </c>
      <c r="F361" s="8">
        <v>5104.2804059999971</v>
      </c>
      <c r="G361" s="8">
        <v>14381.148182999996</v>
      </c>
      <c r="H361" s="8">
        <v>1612.5577390000001</v>
      </c>
    </row>
    <row r="362" spans="1:8" x14ac:dyDescent="0.2">
      <c r="A362" s="109"/>
      <c r="B362" s="19">
        <v>10</v>
      </c>
      <c r="C362" s="38">
        <v>26</v>
      </c>
      <c r="D362" s="8">
        <v>2266.9040530000002</v>
      </c>
      <c r="E362" s="8">
        <v>1336.8550370000019</v>
      </c>
      <c r="F362" s="8">
        <v>998.00000100000079</v>
      </c>
      <c r="G362" s="8">
        <v>1247.7636059999982</v>
      </c>
      <c r="H362" s="8">
        <v>21.140446000000001</v>
      </c>
    </row>
    <row r="363" spans="1:8" x14ac:dyDescent="0.2">
      <c r="A363" s="109"/>
      <c r="B363" s="19">
        <v>10</v>
      </c>
      <c r="C363" s="38">
        <v>27</v>
      </c>
      <c r="D363" s="8">
        <v>6566.0439450000003</v>
      </c>
      <c r="E363" s="8">
        <v>4241.6499030000014</v>
      </c>
      <c r="F363" s="8">
        <v>2126.0418880000052</v>
      </c>
      <c r="G363" s="8">
        <v>4160.4058349999923</v>
      </c>
      <c r="H363" s="8">
        <v>279.59622200000001</v>
      </c>
    </row>
    <row r="364" spans="1:8" x14ac:dyDescent="0.2">
      <c r="A364" s="109"/>
      <c r="B364" s="19">
        <v>10</v>
      </c>
      <c r="C364" s="38">
        <v>28</v>
      </c>
      <c r="D364" s="8">
        <v>24912.267577999999</v>
      </c>
      <c r="E364" s="8">
        <v>22967.613836999997</v>
      </c>
      <c r="F364" s="8">
        <v>4463.8806489999879</v>
      </c>
      <c r="G364" s="8">
        <v>20445.498049000013</v>
      </c>
      <c r="H364" s="8">
        <v>2.8888799999999999</v>
      </c>
    </row>
    <row r="365" spans="1:8" x14ac:dyDescent="0.2">
      <c r="A365" s="109"/>
      <c r="B365" s="19">
        <v>10</v>
      </c>
      <c r="C365" s="38">
        <v>29</v>
      </c>
      <c r="D365" s="8">
        <v>3259.2509770000001</v>
      </c>
      <c r="E365" s="8">
        <v>2357.8959839999998</v>
      </c>
      <c r="F365" s="8">
        <v>2644.666077000004</v>
      </c>
      <c r="G365" s="8">
        <v>604.79735899999582</v>
      </c>
      <c r="H365" s="8">
        <v>9.7875409999999992</v>
      </c>
    </row>
    <row r="366" spans="1:8" x14ac:dyDescent="0.2">
      <c r="A366" s="109"/>
      <c r="B366" s="19">
        <v>10</v>
      </c>
      <c r="C366" s="38">
        <v>30</v>
      </c>
      <c r="D366" s="8">
        <v>1506.826172</v>
      </c>
      <c r="E366" s="8">
        <v>916.73094999999932</v>
      </c>
      <c r="F366" s="8">
        <v>1476.3605310000046</v>
      </c>
      <c r="G366" s="8">
        <v>30.465640999994516</v>
      </c>
      <c r="H366" s="8">
        <v>0</v>
      </c>
    </row>
    <row r="367" spans="1:8" x14ac:dyDescent="0.2">
      <c r="A367" s="109"/>
      <c r="B367" s="19">
        <v>10</v>
      </c>
      <c r="C367" s="38">
        <v>31</v>
      </c>
      <c r="D367" s="8">
        <v>4287.9418949999999</v>
      </c>
      <c r="E367" s="8">
        <v>3647.4018290000013</v>
      </c>
      <c r="F367" s="8">
        <v>3988.1771600000025</v>
      </c>
      <c r="G367" s="8">
        <v>298.65662000000287</v>
      </c>
      <c r="H367" s="8">
        <v>1.108115</v>
      </c>
    </row>
    <row r="368" spans="1:8" x14ac:dyDescent="0.2">
      <c r="A368" s="109"/>
      <c r="B368" s="19">
        <v>10</v>
      </c>
      <c r="C368" s="38">
        <v>32</v>
      </c>
      <c r="D368" s="8">
        <v>12354.268555000001</v>
      </c>
      <c r="E368" s="8">
        <v>10953.923190000001</v>
      </c>
      <c r="F368" s="8">
        <v>93.35239999999996</v>
      </c>
      <c r="G368" s="8">
        <v>12260.148381000001</v>
      </c>
      <c r="H368" s="8">
        <v>0.76777399999999996</v>
      </c>
    </row>
    <row r="369" spans="1:8" x14ac:dyDescent="0.2">
      <c r="A369" s="109"/>
      <c r="B369" s="19">
        <v>10</v>
      </c>
      <c r="C369" s="38">
        <v>33</v>
      </c>
      <c r="D369" s="8">
        <v>7480.8007809999999</v>
      </c>
      <c r="E369" s="8">
        <v>4791.872900999997</v>
      </c>
      <c r="F369" s="8">
        <v>70.709207999999819</v>
      </c>
      <c r="G369" s="8">
        <v>7408.8520060000001</v>
      </c>
      <c r="H369" s="8">
        <v>1.2395670000000001</v>
      </c>
    </row>
    <row r="370" spans="1:8" x14ac:dyDescent="0.2">
      <c r="A370" s="109"/>
      <c r="B370" s="19">
        <v>10</v>
      </c>
      <c r="C370" s="38">
        <v>34</v>
      </c>
      <c r="D370" s="8">
        <v>363.08282500000001</v>
      </c>
      <c r="E370" s="8">
        <v>232.53598600000001</v>
      </c>
      <c r="F370" s="8">
        <v>18.764760000000006</v>
      </c>
      <c r="G370" s="8">
        <v>344.10312200000004</v>
      </c>
      <c r="H370" s="8">
        <v>0.214943</v>
      </c>
    </row>
    <row r="371" spans="1:8" x14ac:dyDescent="0.2">
      <c r="A371" s="109"/>
      <c r="B371" s="19">
        <v>10</v>
      </c>
      <c r="C371" s="38">
        <v>35</v>
      </c>
      <c r="D371" s="8">
        <v>3188.4521479999999</v>
      </c>
      <c r="E371" s="8">
        <v>2088.8358880000001</v>
      </c>
      <c r="F371" s="8">
        <v>590.0791449999997</v>
      </c>
      <c r="G371" s="8">
        <v>2597.0476130000006</v>
      </c>
      <c r="H371" s="8">
        <v>1.3253900000000001</v>
      </c>
    </row>
    <row r="372" spans="1:8" x14ac:dyDescent="0.2">
      <c r="A372" s="109"/>
      <c r="B372" s="19">
        <v>10</v>
      </c>
      <c r="C372" s="38">
        <v>36</v>
      </c>
      <c r="D372" s="8">
        <v>4029.6804200000001</v>
      </c>
      <c r="E372" s="8">
        <v>2909.4268530000013</v>
      </c>
      <c r="F372" s="8">
        <v>1202.4310259999991</v>
      </c>
      <c r="G372" s="8">
        <v>2826.3124610000018</v>
      </c>
      <c r="H372" s="8">
        <v>0.93693300000000002</v>
      </c>
    </row>
    <row r="373" spans="1:8" x14ac:dyDescent="0.2">
      <c r="A373" s="109"/>
      <c r="B373" s="19">
        <v>10</v>
      </c>
      <c r="C373" s="38">
        <v>37</v>
      </c>
      <c r="D373" s="8">
        <v>14214.283203000001</v>
      </c>
      <c r="E373" s="8">
        <v>10028.601309000005</v>
      </c>
      <c r="F373" s="8">
        <v>12.260629999999999</v>
      </c>
      <c r="G373" s="8">
        <v>14202.022573</v>
      </c>
      <c r="H373" s="8">
        <v>0</v>
      </c>
    </row>
    <row r="374" spans="1:8" x14ac:dyDescent="0.2">
      <c r="A374" s="109" t="s">
        <v>83</v>
      </c>
      <c r="B374" s="19">
        <v>11</v>
      </c>
      <c r="C374" s="38">
        <v>1</v>
      </c>
      <c r="D374" s="8">
        <v>22190.257813</v>
      </c>
      <c r="E374" s="8">
        <v>16679.838614000008</v>
      </c>
      <c r="F374" s="8">
        <v>11912.736813</v>
      </c>
      <c r="G374" s="8">
        <v>5010.3027379999967</v>
      </c>
      <c r="H374" s="8">
        <v>5267.2182620000003</v>
      </c>
    </row>
    <row r="375" spans="1:8" x14ac:dyDescent="0.2">
      <c r="A375" s="109"/>
      <c r="B375" s="19">
        <v>11</v>
      </c>
      <c r="C375" s="38">
        <v>2</v>
      </c>
      <c r="D375" s="8">
        <v>14018.047852</v>
      </c>
      <c r="E375" s="8">
        <v>6704.8244469999981</v>
      </c>
      <c r="F375" s="8">
        <v>10344.924471000006</v>
      </c>
      <c r="G375" s="8">
        <v>3443.5288989999935</v>
      </c>
      <c r="H375" s="8">
        <v>229.594482</v>
      </c>
    </row>
    <row r="376" spans="1:8" x14ac:dyDescent="0.2">
      <c r="A376" s="109"/>
      <c r="B376" s="19">
        <v>11</v>
      </c>
      <c r="C376" s="38">
        <v>3</v>
      </c>
      <c r="D376" s="8">
        <v>66.461074999999994</v>
      </c>
      <c r="E376" s="8">
        <v>52.128514999999993</v>
      </c>
      <c r="F376" s="8">
        <v>57.730590999999926</v>
      </c>
      <c r="G376" s="8">
        <v>6.2423380000000801</v>
      </c>
      <c r="H376" s="8">
        <v>2.488146</v>
      </c>
    </row>
    <row r="377" spans="1:8" x14ac:dyDescent="0.2">
      <c r="A377" s="109"/>
      <c r="B377" s="19">
        <v>11</v>
      </c>
      <c r="C377" s="38">
        <v>4</v>
      </c>
      <c r="D377" s="8">
        <v>21.008676999999999</v>
      </c>
      <c r="E377" s="8">
        <v>12.441986999999997</v>
      </c>
      <c r="F377" s="8">
        <v>12.842879999999941</v>
      </c>
      <c r="G377" s="8">
        <v>6.2150220000000544</v>
      </c>
      <c r="H377" s="8">
        <v>1.9507749999999999</v>
      </c>
    </row>
    <row r="378" spans="1:8" x14ac:dyDescent="0.2">
      <c r="A378" s="109"/>
      <c r="B378" s="19">
        <v>11</v>
      </c>
      <c r="C378" s="38">
        <v>5</v>
      </c>
      <c r="D378" s="8">
        <v>115.73429899999999</v>
      </c>
      <c r="E378" s="8">
        <v>58.212684000000003</v>
      </c>
      <c r="F378" s="8">
        <v>53.655337999999979</v>
      </c>
      <c r="G378" s="8">
        <v>38.988651999999966</v>
      </c>
      <c r="H378" s="8">
        <v>23.090309000000001</v>
      </c>
    </row>
    <row r="379" spans="1:8" x14ac:dyDescent="0.2">
      <c r="A379" s="109"/>
      <c r="B379" s="19">
        <v>11</v>
      </c>
      <c r="C379" s="38">
        <v>6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</row>
    <row r="380" spans="1:8" x14ac:dyDescent="0.2">
      <c r="A380" s="109"/>
      <c r="B380" s="19">
        <v>11</v>
      </c>
      <c r="C380" s="38">
        <v>7</v>
      </c>
      <c r="D380" s="8">
        <v>5155.3662109999996</v>
      </c>
      <c r="E380" s="8">
        <v>3249.4277599999973</v>
      </c>
      <c r="F380" s="8">
        <v>4431.5430230000011</v>
      </c>
      <c r="G380" s="8">
        <v>596.32756699999629</v>
      </c>
      <c r="H380" s="8">
        <v>127.495621</v>
      </c>
    </row>
    <row r="381" spans="1:8" x14ac:dyDescent="0.2">
      <c r="A381" s="109"/>
      <c r="B381" s="19">
        <v>11</v>
      </c>
      <c r="C381" s="38">
        <v>8</v>
      </c>
      <c r="D381" s="8">
        <v>13060.6875</v>
      </c>
      <c r="E381" s="8">
        <v>6804.3480809999955</v>
      </c>
      <c r="F381" s="8">
        <v>10173.848425000006</v>
      </c>
      <c r="G381" s="8">
        <v>2713.2768949999936</v>
      </c>
      <c r="H381" s="8">
        <v>173.56218000000001</v>
      </c>
    </row>
    <row r="382" spans="1:8" x14ac:dyDescent="0.2">
      <c r="A382" s="109"/>
      <c r="B382" s="19">
        <v>11</v>
      </c>
      <c r="C382" s="38">
        <v>9</v>
      </c>
      <c r="D382" s="8">
        <v>3155.3847660000001</v>
      </c>
      <c r="E382" s="8">
        <v>1869.8891759999997</v>
      </c>
      <c r="F382" s="8">
        <v>1831.698547000002</v>
      </c>
      <c r="G382" s="8">
        <v>1323.6857439999976</v>
      </c>
      <c r="H382" s="8">
        <v>4.75E-4</v>
      </c>
    </row>
    <row r="383" spans="1:8" x14ac:dyDescent="0.2">
      <c r="A383" s="109"/>
      <c r="B383" s="19">
        <v>11</v>
      </c>
      <c r="C383" s="38">
        <v>10</v>
      </c>
      <c r="D383" s="8">
        <v>93328</v>
      </c>
      <c r="E383" s="8">
        <v>53936.598817999962</v>
      </c>
      <c r="F383" s="8">
        <v>10119.348693999973</v>
      </c>
      <c r="G383" s="8">
        <v>83195.154256000023</v>
      </c>
      <c r="H383" s="8">
        <v>13.49705</v>
      </c>
    </row>
    <row r="384" spans="1:8" x14ac:dyDescent="0.2">
      <c r="A384" s="109"/>
      <c r="B384" s="19">
        <v>11</v>
      </c>
      <c r="C384" s="38">
        <v>11</v>
      </c>
      <c r="D384" s="8">
        <v>97591.632813000004</v>
      </c>
      <c r="E384" s="8">
        <v>36123.193491999889</v>
      </c>
      <c r="F384" s="8">
        <v>19809.487350000007</v>
      </c>
      <c r="G384" s="8">
        <v>70364.449661999999</v>
      </c>
      <c r="H384" s="8">
        <v>7417.6958009999998</v>
      </c>
    </row>
    <row r="385" spans="1:8" x14ac:dyDescent="0.2">
      <c r="A385" s="109"/>
      <c r="B385" s="19">
        <v>11</v>
      </c>
      <c r="C385" s="38">
        <v>12</v>
      </c>
      <c r="D385" s="8">
        <v>4206.8715819999998</v>
      </c>
      <c r="E385" s="8">
        <v>1833.4418489999987</v>
      </c>
      <c r="F385" s="8">
        <v>269.96401700000041</v>
      </c>
      <c r="G385" s="8">
        <v>3823.6599529999994</v>
      </c>
      <c r="H385" s="8">
        <v>113.247612</v>
      </c>
    </row>
    <row r="386" spans="1:8" x14ac:dyDescent="0.2">
      <c r="A386" s="109"/>
      <c r="B386" s="19">
        <v>11</v>
      </c>
      <c r="C386" s="38">
        <v>13</v>
      </c>
      <c r="D386" s="8">
        <v>5049.3095700000003</v>
      </c>
      <c r="E386" s="8">
        <v>1767.2712749999969</v>
      </c>
      <c r="F386" s="8">
        <v>3492.237447999993</v>
      </c>
      <c r="G386" s="8">
        <v>686.8124780000046</v>
      </c>
      <c r="H386" s="8">
        <v>870.25964399999998</v>
      </c>
    </row>
    <row r="387" spans="1:8" x14ac:dyDescent="0.2">
      <c r="A387" s="109"/>
      <c r="B387" s="19">
        <v>11</v>
      </c>
      <c r="C387" s="38">
        <v>14</v>
      </c>
      <c r="D387" s="8">
        <v>46034.300780999998</v>
      </c>
      <c r="E387" s="8">
        <v>17191.901409999995</v>
      </c>
      <c r="F387" s="8">
        <v>7812.2397320000055</v>
      </c>
      <c r="G387" s="8">
        <v>24349.292493999994</v>
      </c>
      <c r="H387" s="8">
        <v>13872.768555000001</v>
      </c>
    </row>
    <row r="388" spans="1:8" x14ac:dyDescent="0.2">
      <c r="A388" s="109"/>
      <c r="B388" s="19">
        <v>11</v>
      </c>
      <c r="C388" s="38">
        <v>15</v>
      </c>
      <c r="D388" s="8">
        <v>1162.762817</v>
      </c>
      <c r="E388" s="8">
        <v>443.62894599999953</v>
      </c>
      <c r="F388" s="8">
        <v>1036.2469359999991</v>
      </c>
      <c r="G388" s="8">
        <v>126.51588100000028</v>
      </c>
      <c r="H388" s="8">
        <v>0</v>
      </c>
    </row>
    <row r="389" spans="1:8" x14ac:dyDescent="0.2">
      <c r="A389" s="109"/>
      <c r="B389" s="19">
        <v>11</v>
      </c>
      <c r="C389" s="38">
        <v>16</v>
      </c>
      <c r="D389" s="8">
        <v>9792.7353519999997</v>
      </c>
      <c r="E389" s="8">
        <v>2637.5034229999883</v>
      </c>
      <c r="F389" s="8">
        <v>7022.8638460000047</v>
      </c>
      <c r="G389" s="8">
        <v>2255.8245699999934</v>
      </c>
      <c r="H389" s="8">
        <v>514.04693599999996</v>
      </c>
    </row>
    <row r="390" spans="1:8" x14ac:dyDescent="0.2">
      <c r="A390" s="109"/>
      <c r="B390" s="19">
        <v>11</v>
      </c>
      <c r="C390" s="38">
        <v>17</v>
      </c>
      <c r="D390" s="8">
        <v>139296.828125</v>
      </c>
      <c r="E390" s="8">
        <v>27649.386445999928</v>
      </c>
      <c r="F390" s="8">
        <v>89149.237012000216</v>
      </c>
      <c r="G390" s="8">
        <v>33724.071581999822</v>
      </c>
      <c r="H390" s="8">
        <v>16423.519531000002</v>
      </c>
    </row>
    <row r="391" spans="1:8" x14ac:dyDescent="0.2">
      <c r="A391" s="109"/>
      <c r="B391" s="19">
        <v>11</v>
      </c>
      <c r="C391" s="38">
        <v>18</v>
      </c>
      <c r="D391" s="8">
        <v>8409.9755860000005</v>
      </c>
      <c r="E391" s="8">
        <v>2401.7828000000063</v>
      </c>
      <c r="F391" s="8">
        <v>7343.627583000015</v>
      </c>
      <c r="G391" s="8">
        <v>684.90568099998222</v>
      </c>
      <c r="H391" s="8">
        <v>381.44232199999999</v>
      </c>
    </row>
    <row r="392" spans="1:8" x14ac:dyDescent="0.2">
      <c r="A392" s="109"/>
      <c r="B392" s="19">
        <v>11</v>
      </c>
      <c r="C392" s="38">
        <v>19</v>
      </c>
      <c r="D392" s="8">
        <v>43406.304687999997</v>
      </c>
      <c r="E392" s="8">
        <v>12829.742980999965</v>
      </c>
      <c r="F392" s="8">
        <v>23554.545788000021</v>
      </c>
      <c r="G392" s="8">
        <v>4058.8809699999715</v>
      </c>
      <c r="H392" s="8">
        <v>15792.877930000001</v>
      </c>
    </row>
    <row r="393" spans="1:8" x14ac:dyDescent="0.2">
      <c r="A393" s="109"/>
      <c r="B393" s="19">
        <v>11</v>
      </c>
      <c r="C393" s="38">
        <v>20</v>
      </c>
      <c r="D393" s="8">
        <v>156527.28125</v>
      </c>
      <c r="E393" s="8">
        <v>35298.652466999964</v>
      </c>
      <c r="F393" s="8">
        <v>15837.853423000033</v>
      </c>
      <c r="G393" s="8">
        <v>13352.638763999963</v>
      </c>
      <c r="H393" s="8">
        <v>127336.789063</v>
      </c>
    </row>
    <row r="394" spans="1:8" x14ac:dyDescent="0.2">
      <c r="A394" s="109"/>
      <c r="B394" s="19">
        <v>11</v>
      </c>
      <c r="C394" s="38">
        <v>21</v>
      </c>
      <c r="D394" s="8">
        <v>3341.4926759999998</v>
      </c>
      <c r="E394" s="8">
        <v>1190.0329540000007</v>
      </c>
      <c r="F394" s="8">
        <v>561.00683300000003</v>
      </c>
      <c r="G394" s="8">
        <v>2563.819293</v>
      </c>
      <c r="H394" s="8">
        <v>216.66655</v>
      </c>
    </row>
    <row r="395" spans="1:8" x14ac:dyDescent="0.2">
      <c r="A395" s="109"/>
      <c r="B395" s="19">
        <v>11</v>
      </c>
      <c r="C395" s="38">
        <v>22</v>
      </c>
      <c r="D395" s="8">
        <v>4955.3398440000001</v>
      </c>
      <c r="E395" s="8">
        <v>1236.6143239999972</v>
      </c>
      <c r="F395" s="8">
        <v>2844.2363710000031</v>
      </c>
      <c r="G395" s="8">
        <v>2000.2617979999955</v>
      </c>
      <c r="H395" s="8">
        <v>110.841675</v>
      </c>
    </row>
    <row r="396" spans="1:8" x14ac:dyDescent="0.2">
      <c r="A396" s="109"/>
      <c r="B396" s="19">
        <v>11</v>
      </c>
      <c r="C396" s="38">
        <v>23</v>
      </c>
      <c r="D396" s="8">
        <v>74231.609375</v>
      </c>
      <c r="E396" s="8">
        <v>59870.85007700001</v>
      </c>
      <c r="F396" s="8">
        <v>27961.785633000025</v>
      </c>
      <c r="G396" s="8">
        <v>36082.437999999973</v>
      </c>
      <c r="H396" s="8">
        <v>10187.385742</v>
      </c>
    </row>
    <row r="397" spans="1:8" x14ac:dyDescent="0.2">
      <c r="A397" s="109"/>
      <c r="B397" s="19">
        <v>11</v>
      </c>
      <c r="C397" s="38">
        <v>24</v>
      </c>
      <c r="D397" s="8">
        <v>73146.8125</v>
      </c>
      <c r="E397" s="8">
        <v>59473.536631999967</v>
      </c>
      <c r="F397" s="8">
        <v>27257.489921000022</v>
      </c>
      <c r="G397" s="8">
        <v>35946.65656299996</v>
      </c>
      <c r="H397" s="8">
        <v>9942.6660159999992</v>
      </c>
    </row>
    <row r="398" spans="1:8" x14ac:dyDescent="0.2">
      <c r="A398" s="109"/>
      <c r="B398" s="19">
        <v>11</v>
      </c>
      <c r="C398" s="38">
        <v>25</v>
      </c>
      <c r="D398" s="8">
        <v>73921.484375</v>
      </c>
      <c r="E398" s="8">
        <v>44131.414504999986</v>
      </c>
      <c r="F398" s="8">
        <v>17649.558944000015</v>
      </c>
      <c r="G398" s="8">
        <v>50621.970840999915</v>
      </c>
      <c r="H398" s="8">
        <v>5649.9545900000003</v>
      </c>
    </row>
    <row r="399" spans="1:8" x14ac:dyDescent="0.2">
      <c r="A399" s="109"/>
      <c r="B399" s="19">
        <v>11</v>
      </c>
      <c r="C399" s="38">
        <v>26</v>
      </c>
      <c r="D399" s="8">
        <v>10107.244140999999</v>
      </c>
      <c r="E399" s="8">
        <v>5960.517007000004</v>
      </c>
      <c r="F399" s="8">
        <v>4164.0931110000056</v>
      </c>
      <c r="G399" s="8">
        <v>5848.8939959999952</v>
      </c>
      <c r="H399" s="8">
        <v>94.257034000000004</v>
      </c>
    </row>
    <row r="400" spans="1:8" x14ac:dyDescent="0.2">
      <c r="A400" s="109"/>
      <c r="B400" s="19">
        <v>11</v>
      </c>
      <c r="C400" s="38">
        <v>27</v>
      </c>
      <c r="D400" s="8">
        <v>25220.792968999998</v>
      </c>
      <c r="E400" s="8">
        <v>16292.577334999996</v>
      </c>
      <c r="F400" s="8">
        <v>7283.8707029999941</v>
      </c>
      <c r="G400" s="8">
        <v>16862.966822000006</v>
      </c>
      <c r="H400" s="8">
        <v>1073.9554439999999</v>
      </c>
    </row>
    <row r="401" spans="1:8" x14ac:dyDescent="0.2">
      <c r="A401" s="109"/>
      <c r="B401" s="19">
        <v>11</v>
      </c>
      <c r="C401" s="38">
        <v>28</v>
      </c>
      <c r="D401" s="8">
        <v>75062.898438000004</v>
      </c>
      <c r="E401" s="8">
        <v>69203.482273999995</v>
      </c>
      <c r="F401" s="8">
        <v>12179.239425999993</v>
      </c>
      <c r="G401" s="8">
        <v>62874.954557000019</v>
      </c>
      <c r="H401" s="8">
        <v>8.7044549999999994</v>
      </c>
    </row>
    <row r="402" spans="1:8" x14ac:dyDescent="0.2">
      <c r="A402" s="109"/>
      <c r="B402" s="19">
        <v>11</v>
      </c>
      <c r="C402" s="38">
        <v>29</v>
      </c>
      <c r="D402" s="8">
        <v>9410.8125</v>
      </c>
      <c r="E402" s="8">
        <v>6808.2259810000014</v>
      </c>
      <c r="F402" s="8">
        <v>7932.3830260000141</v>
      </c>
      <c r="G402" s="8">
        <v>1450.1687739999882</v>
      </c>
      <c r="H402" s="8">
        <v>28.2607</v>
      </c>
    </row>
    <row r="403" spans="1:8" x14ac:dyDescent="0.2">
      <c r="A403" s="109"/>
      <c r="B403" s="19">
        <v>11</v>
      </c>
      <c r="C403" s="38">
        <v>30</v>
      </c>
      <c r="D403" s="8">
        <v>570.097534</v>
      </c>
      <c r="E403" s="8">
        <v>346.83897499999972</v>
      </c>
      <c r="F403" s="8">
        <v>559.51440600000058</v>
      </c>
      <c r="G403" s="8">
        <v>10.583128000000249</v>
      </c>
      <c r="H403" s="8">
        <v>0</v>
      </c>
    </row>
    <row r="404" spans="1:8" x14ac:dyDescent="0.2">
      <c r="A404" s="109"/>
      <c r="B404" s="19">
        <v>11</v>
      </c>
      <c r="C404" s="38">
        <v>31</v>
      </c>
      <c r="D404" s="8">
        <v>18164.787109000001</v>
      </c>
      <c r="E404" s="8">
        <v>15451.300282000006</v>
      </c>
      <c r="F404" s="8">
        <v>16975.963532000034</v>
      </c>
      <c r="G404" s="8">
        <v>1184.1293269999483</v>
      </c>
      <c r="H404" s="8">
        <v>4.6942500000000003</v>
      </c>
    </row>
    <row r="405" spans="1:8" x14ac:dyDescent="0.2">
      <c r="A405" s="109"/>
      <c r="B405" s="19">
        <v>11</v>
      </c>
      <c r="C405" s="38">
        <v>32</v>
      </c>
      <c r="D405" s="8">
        <v>27528.861327999999</v>
      </c>
      <c r="E405" s="8">
        <v>24408.489238999995</v>
      </c>
      <c r="F405" s="8">
        <v>213.65106400000002</v>
      </c>
      <c r="G405" s="8">
        <v>27313.499442</v>
      </c>
      <c r="H405" s="8">
        <v>1.7108220000000001</v>
      </c>
    </row>
    <row r="406" spans="1:8" x14ac:dyDescent="0.2">
      <c r="A406" s="109"/>
      <c r="B406" s="19">
        <v>11</v>
      </c>
      <c r="C406" s="38">
        <v>33</v>
      </c>
      <c r="D406" s="8">
        <v>24867.59375</v>
      </c>
      <c r="E406" s="8">
        <v>15929.089516999999</v>
      </c>
      <c r="F406" s="8">
        <v>294.55971199999885</v>
      </c>
      <c r="G406" s="8">
        <v>24568.913482</v>
      </c>
      <c r="H406" s="8">
        <v>4.1205559999999997</v>
      </c>
    </row>
    <row r="407" spans="1:8" x14ac:dyDescent="0.2">
      <c r="A407" s="109"/>
      <c r="B407" s="19">
        <v>11</v>
      </c>
      <c r="C407" s="38">
        <v>34</v>
      </c>
      <c r="D407" s="8">
        <v>3743.1916500000002</v>
      </c>
      <c r="E407" s="8">
        <v>2397.3230089999984</v>
      </c>
      <c r="F407" s="8">
        <v>196.51443300000022</v>
      </c>
      <c r="G407" s="8">
        <v>3544.4612670000001</v>
      </c>
      <c r="H407" s="8">
        <v>2.2159499999999999</v>
      </c>
    </row>
    <row r="408" spans="1:8" x14ac:dyDescent="0.2">
      <c r="A408" s="109"/>
      <c r="B408" s="19">
        <v>11</v>
      </c>
      <c r="C408" s="38">
        <v>35</v>
      </c>
      <c r="D408" s="8">
        <v>16228.450194999999</v>
      </c>
      <c r="E408" s="8">
        <v>10631.66960400001</v>
      </c>
      <c r="F408" s="8">
        <v>2480.7227029999981</v>
      </c>
      <c r="G408" s="8">
        <v>13740.981579000003</v>
      </c>
      <c r="H408" s="8">
        <v>6.7459129999999998</v>
      </c>
    </row>
    <row r="409" spans="1:8" x14ac:dyDescent="0.2">
      <c r="A409" s="109"/>
      <c r="B409" s="19">
        <v>11</v>
      </c>
      <c r="C409" s="38">
        <v>36</v>
      </c>
      <c r="D409" s="8">
        <v>18794.007813</v>
      </c>
      <c r="E409" s="8">
        <v>13569.262714999993</v>
      </c>
      <c r="F409" s="8">
        <v>4710.3360629999934</v>
      </c>
      <c r="G409" s="8">
        <v>14079.301990999995</v>
      </c>
      <c r="H409" s="8">
        <v>4.3697590000000002</v>
      </c>
    </row>
    <row r="410" spans="1:8" x14ac:dyDescent="0.2">
      <c r="A410" s="109"/>
      <c r="B410" s="19">
        <v>11</v>
      </c>
      <c r="C410" s="38">
        <v>37</v>
      </c>
      <c r="D410" s="8">
        <v>28707.205077999999</v>
      </c>
      <c r="E410" s="8">
        <v>20253.790517999991</v>
      </c>
      <c r="F410" s="8">
        <v>43.666206999999993</v>
      </c>
      <c r="G410" s="8">
        <v>28663.538871000004</v>
      </c>
      <c r="H410" s="8">
        <v>0</v>
      </c>
    </row>
    <row r="411" spans="1:8" x14ac:dyDescent="0.2">
      <c r="A411" s="109" t="s">
        <v>85</v>
      </c>
      <c r="B411" s="19">
        <v>12</v>
      </c>
      <c r="C411" s="38">
        <v>1</v>
      </c>
      <c r="D411" s="8">
        <v>11031.124023</v>
      </c>
      <c r="E411" s="8">
        <v>8291.8086979999971</v>
      </c>
      <c r="F411" s="8">
        <v>5691.2508390000012</v>
      </c>
      <c r="G411" s="8">
        <v>2721.4569239999996</v>
      </c>
      <c r="H411" s="8">
        <v>2618.41626</v>
      </c>
    </row>
    <row r="412" spans="1:8" x14ac:dyDescent="0.2">
      <c r="A412" s="109"/>
      <c r="B412" s="19">
        <v>12</v>
      </c>
      <c r="C412" s="38">
        <v>2</v>
      </c>
      <c r="D412" s="8">
        <v>4632.5253910000001</v>
      </c>
      <c r="E412" s="8">
        <v>2215.7343979999964</v>
      </c>
      <c r="F412" s="8">
        <v>3238.3507360000067</v>
      </c>
      <c r="G412" s="8">
        <v>1318.3008759999943</v>
      </c>
      <c r="H412" s="8">
        <v>75.873778999999999</v>
      </c>
    </row>
    <row r="413" spans="1:8" x14ac:dyDescent="0.2">
      <c r="A413" s="109"/>
      <c r="B413" s="19">
        <v>12</v>
      </c>
      <c r="C413" s="38">
        <v>3</v>
      </c>
      <c r="D413" s="8">
        <v>239.63960299999999</v>
      </c>
      <c r="E413" s="8">
        <v>187.96049200000013</v>
      </c>
      <c r="F413" s="8">
        <v>211.43342700000002</v>
      </c>
      <c r="G413" s="8">
        <v>19.234635000000015</v>
      </c>
      <c r="H413" s="8">
        <v>8.9715410000000002</v>
      </c>
    </row>
    <row r="414" spans="1:8" x14ac:dyDescent="0.2">
      <c r="A414" s="109"/>
      <c r="B414" s="19">
        <v>12</v>
      </c>
      <c r="C414" s="38">
        <v>4</v>
      </c>
      <c r="D414" s="8">
        <v>316.948578</v>
      </c>
      <c r="E414" s="8">
        <v>187.70630800000001</v>
      </c>
      <c r="F414" s="8">
        <v>124.09497899999984</v>
      </c>
      <c r="G414" s="8">
        <v>163.42311400000008</v>
      </c>
      <c r="H414" s="8">
        <v>29.430485000000001</v>
      </c>
    </row>
    <row r="415" spans="1:8" x14ac:dyDescent="0.2">
      <c r="A415" s="109"/>
      <c r="B415" s="19">
        <v>12</v>
      </c>
      <c r="C415" s="38">
        <v>5</v>
      </c>
      <c r="D415" s="8">
        <v>76.430808999999996</v>
      </c>
      <c r="E415" s="8">
        <v>38.443598000000065</v>
      </c>
      <c r="F415" s="8">
        <v>36.522952000000053</v>
      </c>
      <c r="G415" s="8">
        <v>24.659040999999945</v>
      </c>
      <c r="H415" s="8">
        <v>15.248816</v>
      </c>
    </row>
    <row r="416" spans="1:8" x14ac:dyDescent="0.2">
      <c r="A416" s="109"/>
      <c r="B416" s="19">
        <v>12</v>
      </c>
      <c r="C416" s="38">
        <v>6</v>
      </c>
      <c r="D416" s="8">
        <v>0</v>
      </c>
      <c r="E416" s="8">
        <v>0</v>
      </c>
      <c r="F416" s="8">
        <v>0</v>
      </c>
      <c r="G416" s="8">
        <v>0</v>
      </c>
      <c r="H416" s="8">
        <v>0</v>
      </c>
    </row>
    <row r="417" spans="1:8" x14ac:dyDescent="0.2">
      <c r="A417" s="109"/>
      <c r="B417" s="19">
        <v>12</v>
      </c>
      <c r="C417" s="38">
        <v>7</v>
      </c>
      <c r="D417" s="8">
        <v>8252.1601559999999</v>
      </c>
      <c r="E417" s="8">
        <v>5201.3369429999957</v>
      </c>
      <c r="F417" s="8">
        <v>2453.3562430000002</v>
      </c>
      <c r="G417" s="8">
        <v>744.60469400000056</v>
      </c>
      <c r="H417" s="8">
        <v>5054.1992190000001</v>
      </c>
    </row>
    <row r="418" spans="1:8" x14ac:dyDescent="0.2">
      <c r="A418" s="109"/>
      <c r="B418" s="19">
        <v>12</v>
      </c>
      <c r="C418" s="38">
        <v>8</v>
      </c>
      <c r="D418" s="8">
        <v>15985.672852</v>
      </c>
      <c r="E418" s="8">
        <v>8328.2040699999907</v>
      </c>
      <c r="F418" s="8">
        <v>12325.125137999972</v>
      </c>
      <c r="G418" s="8">
        <v>3448.1156920000299</v>
      </c>
      <c r="H418" s="8">
        <v>212.43202199999999</v>
      </c>
    </row>
    <row r="419" spans="1:8" x14ac:dyDescent="0.2">
      <c r="A419" s="109"/>
      <c r="B419" s="19">
        <v>12</v>
      </c>
      <c r="C419" s="38">
        <v>9</v>
      </c>
      <c r="D419" s="8">
        <v>789.94079599999998</v>
      </c>
      <c r="E419" s="8">
        <v>468.12096099999985</v>
      </c>
      <c r="F419" s="8">
        <v>574.21572400000002</v>
      </c>
      <c r="G419" s="8">
        <v>215.7249529999998</v>
      </c>
      <c r="H419" s="8">
        <v>1.1900000000000001E-4</v>
      </c>
    </row>
    <row r="420" spans="1:8" x14ac:dyDescent="0.2">
      <c r="A420" s="109"/>
      <c r="B420" s="19">
        <v>12</v>
      </c>
      <c r="C420" s="38">
        <v>10</v>
      </c>
      <c r="D420" s="8">
        <v>37474.320312999997</v>
      </c>
      <c r="E420" s="8">
        <v>21657.351800000015</v>
      </c>
      <c r="F420" s="8">
        <v>4782.7288069999977</v>
      </c>
      <c r="G420" s="8">
        <v>32686.171988000016</v>
      </c>
      <c r="H420" s="8">
        <v>5.4195180000000001</v>
      </c>
    </row>
    <row r="421" spans="1:8" x14ac:dyDescent="0.2">
      <c r="A421" s="109"/>
      <c r="B421" s="19">
        <v>12</v>
      </c>
      <c r="C421" s="38">
        <v>11</v>
      </c>
      <c r="D421" s="8">
        <v>11322.930664</v>
      </c>
      <c r="E421" s="8">
        <v>4191.1419340000048</v>
      </c>
      <c r="F421" s="8">
        <v>2806.8490080000042</v>
      </c>
      <c r="G421" s="8">
        <v>8515.9751249999954</v>
      </c>
      <c r="H421" s="8">
        <v>0.106531</v>
      </c>
    </row>
    <row r="422" spans="1:8" x14ac:dyDescent="0.2">
      <c r="A422" s="109"/>
      <c r="B422" s="19">
        <v>12</v>
      </c>
      <c r="C422" s="38">
        <v>12</v>
      </c>
      <c r="D422" s="8">
        <v>1240.8564449999999</v>
      </c>
      <c r="E422" s="8">
        <v>540.79094599999951</v>
      </c>
      <c r="F422" s="8">
        <v>176.99464499999996</v>
      </c>
      <c r="G422" s="8">
        <v>1063.8617999999997</v>
      </c>
      <c r="H422" s="8">
        <v>0</v>
      </c>
    </row>
    <row r="423" spans="1:8" x14ac:dyDescent="0.2">
      <c r="A423" s="109"/>
      <c r="B423" s="19">
        <v>12</v>
      </c>
      <c r="C423" s="38">
        <v>13</v>
      </c>
      <c r="D423" s="8">
        <v>302.060699</v>
      </c>
      <c r="E423" s="8">
        <v>105.72202599999977</v>
      </c>
      <c r="F423" s="8">
        <v>225.03589999999946</v>
      </c>
      <c r="G423" s="8">
        <v>77.024799000000584</v>
      </c>
      <c r="H423" s="8">
        <v>0</v>
      </c>
    </row>
    <row r="424" spans="1:8" x14ac:dyDescent="0.2">
      <c r="A424" s="109"/>
      <c r="B424" s="19">
        <v>12</v>
      </c>
      <c r="C424" s="38">
        <v>14</v>
      </c>
      <c r="D424" s="8">
        <v>575.56066899999996</v>
      </c>
      <c r="E424" s="8">
        <v>214.94801599999968</v>
      </c>
      <c r="F424" s="8">
        <v>107.91744900000005</v>
      </c>
      <c r="G424" s="8">
        <v>467.6432199999993</v>
      </c>
      <c r="H424" s="8">
        <v>0</v>
      </c>
    </row>
    <row r="425" spans="1:8" x14ac:dyDescent="0.2">
      <c r="A425" s="109"/>
      <c r="B425" s="19">
        <v>12</v>
      </c>
      <c r="C425" s="38">
        <v>15</v>
      </c>
      <c r="D425" s="8">
        <v>1061.7983400000001</v>
      </c>
      <c r="E425" s="8">
        <v>405.10800700000163</v>
      </c>
      <c r="F425" s="8">
        <v>870.16705799999886</v>
      </c>
      <c r="G425" s="8">
        <v>110.28153500000144</v>
      </c>
      <c r="H425" s="8">
        <v>81.349746999999994</v>
      </c>
    </row>
    <row r="426" spans="1:8" x14ac:dyDescent="0.2">
      <c r="A426" s="109"/>
      <c r="B426" s="19">
        <v>12</v>
      </c>
      <c r="C426" s="38">
        <v>16</v>
      </c>
      <c r="D426" s="8">
        <v>229.83470199999999</v>
      </c>
      <c r="E426" s="8">
        <v>61.902015000000169</v>
      </c>
      <c r="F426" s="8">
        <v>169.79716799999977</v>
      </c>
      <c r="G426" s="8">
        <v>60.037534000000228</v>
      </c>
      <c r="H426" s="8">
        <v>0</v>
      </c>
    </row>
    <row r="427" spans="1:8" x14ac:dyDescent="0.2">
      <c r="A427" s="109"/>
      <c r="B427" s="19">
        <v>12</v>
      </c>
      <c r="C427" s="38">
        <v>17</v>
      </c>
      <c r="D427" s="8">
        <v>326.05258199999997</v>
      </c>
      <c r="E427" s="8">
        <v>64.718996000000075</v>
      </c>
      <c r="F427" s="8">
        <v>242.40942300000029</v>
      </c>
      <c r="G427" s="8">
        <v>83.64315899999977</v>
      </c>
      <c r="H427" s="8">
        <v>0</v>
      </c>
    </row>
    <row r="428" spans="1:8" x14ac:dyDescent="0.2">
      <c r="A428" s="109"/>
      <c r="B428" s="19">
        <v>12</v>
      </c>
      <c r="C428" s="38">
        <v>18</v>
      </c>
      <c r="D428" s="8">
        <v>776.23529099999996</v>
      </c>
      <c r="E428" s="8">
        <v>221.68306900000042</v>
      </c>
      <c r="F428" s="8">
        <v>674.26874499999951</v>
      </c>
      <c r="G428" s="8">
        <v>56.028317000000548</v>
      </c>
      <c r="H428" s="8">
        <v>45.938229</v>
      </c>
    </row>
    <row r="429" spans="1:8" x14ac:dyDescent="0.2">
      <c r="A429" s="109"/>
      <c r="B429" s="19">
        <v>12</v>
      </c>
      <c r="C429" s="38">
        <v>19</v>
      </c>
      <c r="D429" s="8">
        <v>599.59741199999996</v>
      </c>
      <c r="E429" s="8">
        <v>177.2249910000005</v>
      </c>
      <c r="F429" s="8">
        <v>483.97091999999975</v>
      </c>
      <c r="G429" s="8">
        <v>115.62649200000035</v>
      </c>
      <c r="H429" s="8">
        <v>0</v>
      </c>
    </row>
    <row r="430" spans="1:8" x14ac:dyDescent="0.2">
      <c r="A430" s="109"/>
      <c r="B430" s="19">
        <v>12</v>
      </c>
      <c r="C430" s="38">
        <v>20</v>
      </c>
      <c r="D430" s="8">
        <v>1059.206909</v>
      </c>
      <c r="E430" s="8">
        <v>238.86298200000027</v>
      </c>
      <c r="F430" s="8">
        <v>482.06672999999944</v>
      </c>
      <c r="G430" s="8">
        <v>577.1401790000001</v>
      </c>
      <c r="H430" s="8">
        <v>0</v>
      </c>
    </row>
    <row r="431" spans="1:8" x14ac:dyDescent="0.2">
      <c r="A431" s="109"/>
      <c r="B431" s="19">
        <v>12</v>
      </c>
      <c r="C431" s="38">
        <v>21</v>
      </c>
      <c r="D431" s="8">
        <v>331.15521200000001</v>
      </c>
      <c r="E431" s="8">
        <v>117.93698700000002</v>
      </c>
      <c r="F431" s="8">
        <v>78.6244650000002</v>
      </c>
      <c r="G431" s="8">
        <v>252.53074699999988</v>
      </c>
      <c r="H431" s="8">
        <v>0</v>
      </c>
    </row>
    <row r="432" spans="1:8" x14ac:dyDescent="0.2">
      <c r="A432" s="109"/>
      <c r="B432" s="19">
        <v>12</v>
      </c>
      <c r="C432" s="38">
        <v>22</v>
      </c>
      <c r="D432" s="8">
        <v>727.46813999999995</v>
      </c>
      <c r="E432" s="8">
        <v>181.54095000000046</v>
      </c>
      <c r="F432" s="8">
        <v>414.81253500000054</v>
      </c>
      <c r="G432" s="8">
        <v>300.38041799999911</v>
      </c>
      <c r="H432" s="8">
        <v>12.275187000000001</v>
      </c>
    </row>
    <row r="433" spans="1:8" x14ac:dyDescent="0.2">
      <c r="A433" s="109"/>
      <c r="B433" s="19">
        <v>12</v>
      </c>
      <c r="C433" s="38">
        <v>23</v>
      </c>
      <c r="D433" s="8">
        <v>22169.630859000001</v>
      </c>
      <c r="E433" s="8">
        <v>17880.720337999999</v>
      </c>
      <c r="F433" s="8">
        <v>7906.2237870000008</v>
      </c>
      <c r="G433" s="8">
        <v>11220.894620999994</v>
      </c>
      <c r="H433" s="8">
        <v>3042.5124510000001</v>
      </c>
    </row>
    <row r="434" spans="1:8" x14ac:dyDescent="0.2">
      <c r="A434" s="109"/>
      <c r="B434" s="19">
        <v>12</v>
      </c>
      <c r="C434" s="38">
        <v>24</v>
      </c>
      <c r="D434" s="8">
        <v>29873.541015999999</v>
      </c>
      <c r="E434" s="8">
        <v>24289.303701000012</v>
      </c>
      <c r="F434" s="8">
        <v>10044.557563000009</v>
      </c>
      <c r="G434" s="8">
        <v>15768.346490000013</v>
      </c>
      <c r="H434" s="8">
        <v>4060.6369629999999</v>
      </c>
    </row>
    <row r="435" spans="1:8" x14ac:dyDescent="0.2">
      <c r="A435" s="109"/>
      <c r="B435" s="19">
        <v>12</v>
      </c>
      <c r="C435" s="38">
        <v>25</v>
      </c>
      <c r="D435" s="8">
        <v>37492.074219000002</v>
      </c>
      <c r="E435" s="8">
        <v>22382.913796000026</v>
      </c>
      <c r="F435" s="8">
        <v>9011.3433520000126</v>
      </c>
      <c r="G435" s="8">
        <v>25615.142731999986</v>
      </c>
      <c r="H435" s="8">
        <v>2865.588135</v>
      </c>
    </row>
    <row r="436" spans="1:8" x14ac:dyDescent="0.2">
      <c r="A436" s="109"/>
      <c r="B436" s="19">
        <v>12</v>
      </c>
      <c r="C436" s="38">
        <v>26</v>
      </c>
      <c r="D436" s="8">
        <v>3364.7421880000002</v>
      </c>
      <c r="E436" s="8">
        <v>1984.2801049999978</v>
      </c>
      <c r="F436" s="8">
        <v>1831.8542319999997</v>
      </c>
      <c r="G436" s="8">
        <v>1501.509411999999</v>
      </c>
      <c r="H436" s="8">
        <v>31.378544000000002</v>
      </c>
    </row>
    <row r="437" spans="1:8" x14ac:dyDescent="0.2">
      <c r="A437" s="109"/>
      <c r="B437" s="19">
        <v>12</v>
      </c>
      <c r="C437" s="38">
        <v>27</v>
      </c>
      <c r="D437" s="8">
        <v>8240.1826170000004</v>
      </c>
      <c r="E437" s="8">
        <v>5323.1398359999994</v>
      </c>
      <c r="F437" s="8">
        <v>3394.1935760000006</v>
      </c>
      <c r="G437" s="8">
        <v>4495.1043970000001</v>
      </c>
      <c r="H437" s="8">
        <v>350.88464399999998</v>
      </c>
    </row>
    <row r="438" spans="1:8" x14ac:dyDescent="0.2">
      <c r="A438" s="109"/>
      <c r="B438" s="19">
        <v>12</v>
      </c>
      <c r="C438" s="38">
        <v>28</v>
      </c>
      <c r="D438" s="8">
        <v>35061.992187999997</v>
      </c>
      <c r="E438" s="8">
        <v>32325.049977999999</v>
      </c>
      <c r="F438" s="8">
        <v>7502.751853000007</v>
      </c>
      <c r="G438" s="8">
        <v>27555.174471000042</v>
      </c>
      <c r="H438" s="8">
        <v>4.0658640000000004</v>
      </c>
    </row>
    <row r="439" spans="1:8" x14ac:dyDescent="0.2">
      <c r="A439" s="109"/>
      <c r="B439" s="19">
        <v>12</v>
      </c>
      <c r="C439" s="38">
        <v>29</v>
      </c>
      <c r="D439" s="8">
        <v>2053.0578609999998</v>
      </c>
      <c r="E439" s="8">
        <v>1485.2788949999997</v>
      </c>
      <c r="F439" s="8">
        <v>1722.2889330000012</v>
      </c>
      <c r="G439" s="8">
        <v>324.60358899999881</v>
      </c>
      <c r="H439" s="8">
        <v>6.1653390000000003</v>
      </c>
    </row>
    <row r="440" spans="1:8" x14ac:dyDescent="0.2">
      <c r="A440" s="109"/>
      <c r="B440" s="19">
        <v>12</v>
      </c>
      <c r="C440" s="38">
        <v>30</v>
      </c>
      <c r="D440" s="8">
        <v>0</v>
      </c>
      <c r="E440" s="8">
        <v>0</v>
      </c>
      <c r="F440" s="8">
        <v>0</v>
      </c>
      <c r="G440" s="8">
        <v>0</v>
      </c>
      <c r="H440" s="8">
        <v>0</v>
      </c>
    </row>
    <row r="441" spans="1:8" x14ac:dyDescent="0.2">
      <c r="A441" s="109"/>
      <c r="B441" s="19">
        <v>12</v>
      </c>
      <c r="C441" s="38">
        <v>31</v>
      </c>
      <c r="D441" s="8">
        <v>3350.0629880000001</v>
      </c>
      <c r="E441" s="8">
        <v>2849.6248620000006</v>
      </c>
      <c r="F441" s="8">
        <v>3186.6734219999958</v>
      </c>
      <c r="G441" s="8">
        <v>162.52382300000536</v>
      </c>
      <c r="H441" s="8">
        <v>0.86574300000000004</v>
      </c>
    </row>
    <row r="442" spans="1:8" x14ac:dyDescent="0.2">
      <c r="A442" s="109"/>
      <c r="B442" s="19">
        <v>12</v>
      </c>
      <c r="C442" s="38">
        <v>32</v>
      </c>
      <c r="D442" s="8">
        <v>18513.388672000001</v>
      </c>
      <c r="E442" s="8">
        <v>16414.912541000002</v>
      </c>
      <c r="F442" s="8">
        <v>139.44964799999957</v>
      </c>
      <c r="G442" s="8">
        <v>18372.788482</v>
      </c>
      <c r="H442" s="8">
        <v>1.150542</v>
      </c>
    </row>
    <row r="443" spans="1:8" x14ac:dyDescent="0.2">
      <c r="A443" s="109"/>
      <c r="B443" s="19">
        <v>12</v>
      </c>
      <c r="C443" s="38">
        <v>33</v>
      </c>
      <c r="D443" s="8">
        <v>10780.668944999999</v>
      </c>
      <c r="E443" s="8">
        <v>6905.6235559999914</v>
      </c>
      <c r="F443" s="8">
        <v>98.340033999999804</v>
      </c>
      <c r="G443" s="8">
        <v>10680.542555999999</v>
      </c>
      <c r="H443" s="8">
        <v>1.7863549999999999</v>
      </c>
    </row>
    <row r="444" spans="1:8" x14ac:dyDescent="0.2">
      <c r="A444" s="109"/>
      <c r="B444" s="19">
        <v>12</v>
      </c>
      <c r="C444" s="38">
        <v>34</v>
      </c>
      <c r="D444" s="8">
        <v>754.673767</v>
      </c>
      <c r="E444" s="8">
        <v>483.32996299999962</v>
      </c>
      <c r="F444" s="8">
        <v>95.555939999999836</v>
      </c>
      <c r="G444" s="8">
        <v>658.67106400000011</v>
      </c>
      <c r="H444" s="8">
        <v>0.44676300000000002</v>
      </c>
    </row>
    <row r="445" spans="1:8" x14ac:dyDescent="0.2">
      <c r="A445" s="109"/>
      <c r="B445" s="19">
        <v>12</v>
      </c>
      <c r="C445" s="38">
        <v>35</v>
      </c>
      <c r="D445" s="8">
        <v>17353.162109000001</v>
      </c>
      <c r="E445" s="8">
        <v>11368.496797000002</v>
      </c>
      <c r="F445" s="8">
        <v>3202.4545169999956</v>
      </c>
      <c r="G445" s="8">
        <v>14143.494154000009</v>
      </c>
      <c r="H445" s="8">
        <v>7.213438</v>
      </c>
    </row>
    <row r="446" spans="1:8" x14ac:dyDescent="0.2">
      <c r="A446" s="109"/>
      <c r="B446" s="19">
        <v>12</v>
      </c>
      <c r="C446" s="38">
        <v>36</v>
      </c>
      <c r="D446" s="8">
        <v>7861.8247069999998</v>
      </c>
      <c r="E446" s="8">
        <v>5676.232829999999</v>
      </c>
      <c r="F446" s="8">
        <v>2684.0102849999989</v>
      </c>
      <c r="G446" s="8">
        <v>5175.9864840000018</v>
      </c>
      <c r="H446" s="8">
        <v>1.8279380000000001</v>
      </c>
    </row>
    <row r="447" spans="1:8" x14ac:dyDescent="0.2">
      <c r="A447" s="109"/>
      <c r="B447" s="19">
        <v>12</v>
      </c>
      <c r="C447" s="38">
        <v>37</v>
      </c>
      <c r="D447" s="8">
        <v>23446.503906000002</v>
      </c>
      <c r="E447" s="8">
        <v>16542.208362000012</v>
      </c>
      <c r="F447" s="8">
        <v>16.707141000000007</v>
      </c>
      <c r="G447" s="8">
        <v>23429.796765000003</v>
      </c>
      <c r="H447" s="8">
        <v>0</v>
      </c>
    </row>
    <row r="448" spans="1:8" x14ac:dyDescent="0.2">
      <c r="A448" s="109" t="s">
        <v>87</v>
      </c>
      <c r="B448" s="19">
        <v>13</v>
      </c>
      <c r="C448" s="38">
        <v>1</v>
      </c>
      <c r="D448" s="8">
        <v>8767.6582030000009</v>
      </c>
      <c r="E448" s="8">
        <v>6590.420325</v>
      </c>
      <c r="F448" s="8">
        <v>4462.4599349999971</v>
      </c>
      <c r="G448" s="8">
        <v>2224.0522720000031</v>
      </c>
      <c r="H448" s="8">
        <v>2081.1459960000002</v>
      </c>
    </row>
    <row r="449" spans="1:8" x14ac:dyDescent="0.2">
      <c r="A449" s="109"/>
      <c r="B449" s="19">
        <v>13</v>
      </c>
      <c r="C449" s="38">
        <v>2</v>
      </c>
      <c r="D449" s="8">
        <v>7655.0034180000002</v>
      </c>
      <c r="E449" s="8">
        <v>3661.3837139999982</v>
      </c>
      <c r="F449" s="8">
        <v>5399.1985800000102</v>
      </c>
      <c r="G449" s="8">
        <v>2130.4274269999905</v>
      </c>
      <c r="H449" s="8">
        <v>125.377411</v>
      </c>
    </row>
    <row r="450" spans="1:8" x14ac:dyDescent="0.2">
      <c r="A450" s="109"/>
      <c r="B450" s="19">
        <v>13</v>
      </c>
      <c r="C450" s="38">
        <v>3</v>
      </c>
      <c r="D450" s="8">
        <v>450.96649200000002</v>
      </c>
      <c r="E450" s="8">
        <v>353.71400199999999</v>
      </c>
      <c r="F450" s="8">
        <v>385.67226199999982</v>
      </c>
      <c r="G450" s="8">
        <v>48.411109000000295</v>
      </c>
      <c r="H450" s="8">
        <v>16.883120999999999</v>
      </c>
    </row>
    <row r="451" spans="1:8" x14ac:dyDescent="0.2">
      <c r="A451" s="109"/>
      <c r="B451" s="19">
        <v>13</v>
      </c>
      <c r="C451" s="38">
        <v>4</v>
      </c>
      <c r="D451" s="8">
        <v>118.84337600000001</v>
      </c>
      <c r="E451" s="8">
        <v>70.382575000000003</v>
      </c>
      <c r="F451" s="8">
        <v>97.991365999999928</v>
      </c>
      <c r="G451" s="8">
        <v>9.8167250000001047</v>
      </c>
      <c r="H451" s="8">
        <v>11.035285</v>
      </c>
    </row>
    <row r="452" spans="1:8" x14ac:dyDescent="0.2">
      <c r="A452" s="109"/>
      <c r="B452" s="19">
        <v>13</v>
      </c>
      <c r="C452" s="38">
        <v>5</v>
      </c>
      <c r="D452" s="8">
        <v>70.047439999999995</v>
      </c>
      <c r="E452" s="8">
        <v>35.232859999999967</v>
      </c>
      <c r="F452" s="8">
        <v>30.264702000000018</v>
      </c>
      <c r="G452" s="8">
        <v>25.807476999999981</v>
      </c>
      <c r="H452" s="8">
        <v>13.975261</v>
      </c>
    </row>
    <row r="453" spans="1:8" x14ac:dyDescent="0.2">
      <c r="A453" s="109"/>
      <c r="B453" s="19">
        <v>13</v>
      </c>
      <c r="C453" s="38">
        <v>6</v>
      </c>
      <c r="D453" s="8">
        <v>0</v>
      </c>
      <c r="E453" s="8">
        <v>0</v>
      </c>
      <c r="F453" s="8">
        <v>0</v>
      </c>
      <c r="G453" s="8">
        <v>0</v>
      </c>
      <c r="H453" s="8">
        <v>0</v>
      </c>
    </row>
    <row r="454" spans="1:8" x14ac:dyDescent="0.2">
      <c r="A454" s="109"/>
      <c r="B454" s="19">
        <v>13</v>
      </c>
      <c r="C454" s="38">
        <v>7</v>
      </c>
      <c r="D454" s="8">
        <v>3896.4548340000001</v>
      </c>
      <c r="E454" s="8">
        <v>2455.9356820000007</v>
      </c>
      <c r="F454" s="8">
        <v>3244.0411360000048</v>
      </c>
      <c r="G454" s="8">
        <v>652.07208799999489</v>
      </c>
      <c r="H454" s="8">
        <v>0.34161000000000002</v>
      </c>
    </row>
    <row r="455" spans="1:8" x14ac:dyDescent="0.2">
      <c r="A455" s="109"/>
      <c r="B455" s="19">
        <v>13</v>
      </c>
      <c r="C455" s="38">
        <v>8</v>
      </c>
      <c r="D455" s="8">
        <v>12646.753906</v>
      </c>
      <c r="E455" s="8">
        <v>6588.6968140000017</v>
      </c>
      <c r="F455" s="8">
        <v>9519.9438979999832</v>
      </c>
      <c r="G455" s="8">
        <v>2958.7485460000216</v>
      </c>
      <c r="H455" s="8">
        <v>168.06146200000001</v>
      </c>
    </row>
    <row r="456" spans="1:8" x14ac:dyDescent="0.2">
      <c r="A456" s="109"/>
      <c r="B456" s="19">
        <v>13</v>
      </c>
      <c r="C456" s="38">
        <v>9</v>
      </c>
      <c r="D456" s="8">
        <v>609.69317599999999</v>
      </c>
      <c r="E456" s="8">
        <v>361.30576400000012</v>
      </c>
      <c r="F456" s="8">
        <v>369.03046699999976</v>
      </c>
      <c r="G456" s="8">
        <v>240.66261700000013</v>
      </c>
      <c r="H456" s="8">
        <v>9.2E-5</v>
      </c>
    </row>
    <row r="457" spans="1:8" x14ac:dyDescent="0.2">
      <c r="A457" s="109"/>
      <c r="B457" s="19">
        <v>13</v>
      </c>
      <c r="C457" s="38">
        <v>10</v>
      </c>
      <c r="D457" s="8">
        <v>32632.972656000002</v>
      </c>
      <c r="E457" s="8">
        <v>18859.415427999997</v>
      </c>
      <c r="F457" s="8">
        <v>4500.2840659999993</v>
      </c>
      <c r="G457" s="8">
        <v>28127.969225000001</v>
      </c>
      <c r="H457" s="8">
        <v>4.7193649999999998</v>
      </c>
    </row>
    <row r="458" spans="1:8" x14ac:dyDescent="0.2">
      <c r="A458" s="109"/>
      <c r="B458" s="19">
        <v>13</v>
      </c>
      <c r="C458" s="38">
        <v>11</v>
      </c>
      <c r="D458" s="8">
        <v>29793.722656000002</v>
      </c>
      <c r="E458" s="8">
        <v>11028.038613999974</v>
      </c>
      <c r="F458" s="8">
        <v>5769.5605780000033</v>
      </c>
      <c r="G458" s="8">
        <v>23739.175139999996</v>
      </c>
      <c r="H458" s="8">
        <v>284.98693800000001</v>
      </c>
    </row>
    <row r="459" spans="1:8" x14ac:dyDescent="0.2">
      <c r="A459" s="109"/>
      <c r="B459" s="19">
        <v>13</v>
      </c>
      <c r="C459" s="38">
        <v>12</v>
      </c>
      <c r="D459" s="8">
        <v>3168.4333499999998</v>
      </c>
      <c r="E459" s="8">
        <v>1380.8690070000009</v>
      </c>
      <c r="F459" s="8">
        <v>205.41989200000006</v>
      </c>
      <c r="G459" s="8">
        <v>2962.8055449999997</v>
      </c>
      <c r="H459" s="8">
        <v>0.20791299999999999</v>
      </c>
    </row>
    <row r="460" spans="1:8" x14ac:dyDescent="0.2">
      <c r="A460" s="109"/>
      <c r="B460" s="19">
        <v>13</v>
      </c>
      <c r="C460" s="38">
        <v>13</v>
      </c>
      <c r="D460" s="8">
        <v>13684.453125</v>
      </c>
      <c r="E460" s="8">
        <v>4789.5927420000062</v>
      </c>
      <c r="F460" s="8">
        <v>8883.0885630000084</v>
      </c>
      <c r="G460" s="8">
        <v>2622.3264759999888</v>
      </c>
      <c r="H460" s="8">
        <v>2179.038086</v>
      </c>
    </row>
    <row r="461" spans="1:8" x14ac:dyDescent="0.2">
      <c r="A461" s="109"/>
      <c r="B461" s="19">
        <v>13</v>
      </c>
      <c r="C461" s="38">
        <v>14</v>
      </c>
      <c r="D461" s="8">
        <v>5697.8569340000004</v>
      </c>
      <c r="E461" s="8">
        <v>2127.9130530000025</v>
      </c>
      <c r="F461" s="8">
        <v>877.09462600000097</v>
      </c>
      <c r="G461" s="8">
        <v>3265.451639000004</v>
      </c>
      <c r="H461" s="8">
        <v>1555.310669</v>
      </c>
    </row>
    <row r="462" spans="1:8" x14ac:dyDescent="0.2">
      <c r="A462" s="109"/>
      <c r="B462" s="19">
        <v>13</v>
      </c>
      <c r="C462" s="38">
        <v>15</v>
      </c>
      <c r="D462" s="8">
        <v>845.83105499999999</v>
      </c>
      <c r="E462" s="8">
        <v>322.70991500000071</v>
      </c>
      <c r="F462" s="8">
        <v>742.0904409999996</v>
      </c>
      <c r="G462" s="8">
        <v>103.74061400000016</v>
      </c>
      <c r="H462" s="8">
        <v>0</v>
      </c>
    </row>
    <row r="463" spans="1:8" x14ac:dyDescent="0.2">
      <c r="A463" s="109"/>
      <c r="B463" s="19">
        <v>13</v>
      </c>
      <c r="C463" s="38">
        <v>16</v>
      </c>
      <c r="D463" s="8">
        <v>6293.5620120000003</v>
      </c>
      <c r="E463" s="8">
        <v>1695.0619530000013</v>
      </c>
      <c r="F463" s="8">
        <v>4715.8017640000016</v>
      </c>
      <c r="G463" s="8">
        <v>1561.6255069999979</v>
      </c>
      <c r="H463" s="8">
        <v>16.134741000000002</v>
      </c>
    </row>
    <row r="464" spans="1:8" x14ac:dyDescent="0.2">
      <c r="A464" s="109"/>
      <c r="B464" s="19">
        <v>13</v>
      </c>
      <c r="C464" s="38">
        <v>17</v>
      </c>
      <c r="D464" s="8">
        <v>75356.695313000004</v>
      </c>
      <c r="E464" s="8">
        <v>14957.742646999972</v>
      </c>
      <c r="F464" s="8">
        <v>46630.706841000065</v>
      </c>
      <c r="G464" s="8">
        <v>19359.593940999977</v>
      </c>
      <c r="H464" s="8">
        <v>9366.3945309999999</v>
      </c>
    </row>
    <row r="465" spans="1:8" x14ac:dyDescent="0.2">
      <c r="A465" s="109"/>
      <c r="B465" s="19">
        <v>13</v>
      </c>
      <c r="C465" s="38">
        <v>18</v>
      </c>
      <c r="D465" s="8">
        <v>10457.797852</v>
      </c>
      <c r="E465" s="8">
        <v>2986.6159179999981</v>
      </c>
      <c r="F465" s="8">
        <v>9119.9766599999875</v>
      </c>
      <c r="G465" s="8">
        <v>994.12804600001289</v>
      </c>
      <c r="H465" s="8">
        <v>343.69314600000001</v>
      </c>
    </row>
    <row r="466" spans="1:8" x14ac:dyDescent="0.2">
      <c r="A466" s="109"/>
      <c r="B466" s="19">
        <v>13</v>
      </c>
      <c r="C466" s="38">
        <v>19</v>
      </c>
      <c r="D466" s="8">
        <v>6747.0400390000004</v>
      </c>
      <c r="E466" s="8">
        <v>1994.245071999997</v>
      </c>
      <c r="F466" s="8">
        <v>4383.5181429999966</v>
      </c>
      <c r="G466" s="8">
        <v>919.03739900000551</v>
      </c>
      <c r="H466" s="8">
        <v>1444.4844969999999</v>
      </c>
    </row>
    <row r="467" spans="1:8" x14ac:dyDescent="0.2">
      <c r="A467" s="109"/>
      <c r="B467" s="19">
        <v>13</v>
      </c>
      <c r="C467" s="38">
        <v>20</v>
      </c>
      <c r="D467" s="8">
        <v>23829.408202999999</v>
      </c>
      <c r="E467" s="8">
        <v>5373.7984689999957</v>
      </c>
      <c r="F467" s="8">
        <v>7291.0512920000028</v>
      </c>
      <c r="G467" s="8">
        <v>8274.421363999998</v>
      </c>
      <c r="H467" s="8">
        <v>8263.9355469999991</v>
      </c>
    </row>
    <row r="468" spans="1:8" x14ac:dyDescent="0.2">
      <c r="A468" s="109"/>
      <c r="B468" s="19">
        <v>13</v>
      </c>
      <c r="C468" s="38">
        <v>21</v>
      </c>
      <c r="D468" s="8">
        <v>1620.2448730000001</v>
      </c>
      <c r="E468" s="8">
        <v>577.03085699999929</v>
      </c>
      <c r="F468" s="8">
        <v>278.59297600000048</v>
      </c>
      <c r="G468" s="8">
        <v>1341.651897</v>
      </c>
      <c r="H468" s="8">
        <v>0</v>
      </c>
    </row>
    <row r="469" spans="1:8" x14ac:dyDescent="0.2">
      <c r="A469" s="109"/>
      <c r="B469" s="19">
        <v>13</v>
      </c>
      <c r="C469" s="38">
        <v>22</v>
      </c>
      <c r="D469" s="8">
        <v>1026.9810789999999</v>
      </c>
      <c r="E469" s="8">
        <v>256.284986</v>
      </c>
      <c r="F469" s="8">
        <v>568.38762399999871</v>
      </c>
      <c r="G469" s="8">
        <v>458.43977500000096</v>
      </c>
      <c r="H469" s="8">
        <v>0.15368000000000001</v>
      </c>
    </row>
    <row r="470" spans="1:8" x14ac:dyDescent="0.2">
      <c r="A470" s="109"/>
      <c r="B470" s="19">
        <v>13</v>
      </c>
      <c r="C470" s="38">
        <v>23</v>
      </c>
      <c r="D470" s="8">
        <v>21541.923827999999</v>
      </c>
      <c r="E470" s="8">
        <v>17374.448892999993</v>
      </c>
      <c r="F470" s="8">
        <v>8648.7979880000021</v>
      </c>
      <c r="G470" s="8">
        <v>9936.7586520000023</v>
      </c>
      <c r="H470" s="8">
        <v>2956.3671880000002</v>
      </c>
    </row>
    <row r="471" spans="1:8" x14ac:dyDescent="0.2">
      <c r="A471" s="109"/>
      <c r="B471" s="19">
        <v>13</v>
      </c>
      <c r="C471" s="38">
        <v>24</v>
      </c>
      <c r="D471" s="8">
        <v>26976.087890999999</v>
      </c>
      <c r="E471" s="8">
        <v>21933.469392999999</v>
      </c>
      <c r="F471" s="8">
        <v>10355.138020000028</v>
      </c>
      <c r="G471" s="8">
        <v>12954.15665799996</v>
      </c>
      <c r="H471" s="8">
        <v>3666.7932129999999</v>
      </c>
    </row>
    <row r="472" spans="1:8" x14ac:dyDescent="0.2">
      <c r="A472" s="109"/>
      <c r="B472" s="19">
        <v>13</v>
      </c>
      <c r="C472" s="38">
        <v>25</v>
      </c>
      <c r="D472" s="8">
        <v>33376.464844000002</v>
      </c>
      <c r="E472" s="8">
        <v>19925.879371999967</v>
      </c>
      <c r="F472" s="8">
        <v>8248.2652530000123</v>
      </c>
      <c r="G472" s="8">
        <v>22577.175176999986</v>
      </c>
      <c r="H472" s="8">
        <v>2551.024414</v>
      </c>
    </row>
    <row r="473" spans="1:8" x14ac:dyDescent="0.2">
      <c r="A473" s="109"/>
      <c r="B473" s="19">
        <v>13</v>
      </c>
      <c r="C473" s="38">
        <v>26</v>
      </c>
      <c r="D473" s="8">
        <v>2047.940063</v>
      </c>
      <c r="E473" s="8">
        <v>1207.7259970000009</v>
      </c>
      <c r="F473" s="8">
        <v>872.67950800000062</v>
      </c>
      <c r="G473" s="8">
        <v>1156.1620999999993</v>
      </c>
      <c r="H473" s="8">
        <v>19.098455000000001</v>
      </c>
    </row>
    <row r="474" spans="1:8" x14ac:dyDescent="0.2">
      <c r="A474" s="109"/>
      <c r="B474" s="19">
        <v>13</v>
      </c>
      <c r="C474" s="38">
        <v>27</v>
      </c>
      <c r="D474" s="8">
        <v>7062.2919920000004</v>
      </c>
      <c r="E474" s="8">
        <v>4562.2251300000007</v>
      </c>
      <c r="F474" s="8">
        <v>2128.4210050000033</v>
      </c>
      <c r="G474" s="8">
        <v>4633.1434479999971</v>
      </c>
      <c r="H474" s="8">
        <v>300.72753899999998</v>
      </c>
    </row>
    <row r="475" spans="1:8" x14ac:dyDescent="0.2">
      <c r="A475" s="109"/>
      <c r="B475" s="19">
        <v>13</v>
      </c>
      <c r="C475" s="38">
        <v>28</v>
      </c>
      <c r="D475" s="8">
        <v>36235.0625</v>
      </c>
      <c r="E475" s="8">
        <v>33406.550223999999</v>
      </c>
      <c r="F475" s="8">
        <v>6254.7350079999978</v>
      </c>
      <c r="G475" s="8">
        <v>29976.125596000024</v>
      </c>
      <c r="H475" s="8">
        <v>4.2018959999999996</v>
      </c>
    </row>
    <row r="476" spans="1:8" x14ac:dyDescent="0.2">
      <c r="A476" s="109"/>
      <c r="B476" s="19">
        <v>13</v>
      </c>
      <c r="C476" s="38">
        <v>29</v>
      </c>
      <c r="D476" s="8">
        <v>1989.705688</v>
      </c>
      <c r="E476" s="8">
        <v>1439.4470009999998</v>
      </c>
      <c r="F476" s="8">
        <v>1675.2231660000007</v>
      </c>
      <c r="G476" s="8">
        <v>308.50742899999983</v>
      </c>
      <c r="H476" s="8">
        <v>5.9750930000000002</v>
      </c>
    </row>
    <row r="477" spans="1:8" x14ac:dyDescent="0.2">
      <c r="A477" s="109"/>
      <c r="B477" s="19">
        <v>13</v>
      </c>
      <c r="C477" s="38">
        <v>30</v>
      </c>
      <c r="D477" s="8">
        <v>0</v>
      </c>
      <c r="E477" s="8">
        <v>0</v>
      </c>
      <c r="F477" s="8">
        <v>0</v>
      </c>
      <c r="G477" s="8">
        <v>0</v>
      </c>
      <c r="H477" s="8">
        <v>0</v>
      </c>
    </row>
    <row r="478" spans="1:8" x14ac:dyDescent="0.2">
      <c r="A478" s="109"/>
      <c r="B478" s="19">
        <v>13</v>
      </c>
      <c r="C478" s="38">
        <v>31</v>
      </c>
      <c r="D478" s="8">
        <v>3295.0161130000001</v>
      </c>
      <c r="E478" s="8">
        <v>2802.8010160000013</v>
      </c>
      <c r="F478" s="8">
        <v>3093.9124399999941</v>
      </c>
      <c r="G478" s="8">
        <v>200.25215600000706</v>
      </c>
      <c r="H478" s="8">
        <v>0.85151699999999997</v>
      </c>
    </row>
    <row r="479" spans="1:8" x14ac:dyDescent="0.2">
      <c r="A479" s="109"/>
      <c r="B479" s="19">
        <v>13</v>
      </c>
      <c r="C479" s="38">
        <v>32</v>
      </c>
      <c r="D479" s="8">
        <v>16380.795898</v>
      </c>
      <c r="E479" s="8">
        <v>14524.047344999999</v>
      </c>
      <c r="F479" s="8">
        <v>123.38658699999968</v>
      </c>
      <c r="G479" s="8">
        <v>16256.391302000004</v>
      </c>
      <c r="H479" s="8">
        <v>1.0180089999999999</v>
      </c>
    </row>
    <row r="480" spans="1:8" x14ac:dyDescent="0.2">
      <c r="A480" s="109"/>
      <c r="B480" s="19">
        <v>13</v>
      </c>
      <c r="C480" s="38">
        <v>33</v>
      </c>
      <c r="D480" s="8">
        <v>8890.1826170000004</v>
      </c>
      <c r="E480" s="8">
        <v>5694.6612130000012</v>
      </c>
      <c r="F480" s="8">
        <v>82.065629000000001</v>
      </c>
      <c r="G480" s="8">
        <v>8806.6438859999998</v>
      </c>
      <c r="H480" s="8">
        <v>1.4731019999999999</v>
      </c>
    </row>
    <row r="481" spans="1:8" x14ac:dyDescent="0.2">
      <c r="A481" s="109"/>
      <c r="B481" s="19">
        <v>13</v>
      </c>
      <c r="C481" s="38">
        <v>34</v>
      </c>
      <c r="D481" s="8">
        <v>1816.9365230000001</v>
      </c>
      <c r="E481" s="8">
        <v>1163.6550450000007</v>
      </c>
      <c r="F481" s="8">
        <v>103.40007300000006</v>
      </c>
      <c r="G481" s="8">
        <v>1712.4608330000001</v>
      </c>
      <c r="H481" s="8">
        <v>1.075617</v>
      </c>
    </row>
    <row r="482" spans="1:8" x14ac:dyDescent="0.2">
      <c r="A482" s="109"/>
      <c r="B482" s="19">
        <v>13</v>
      </c>
      <c r="C482" s="38">
        <v>35</v>
      </c>
      <c r="D482" s="8">
        <v>5188.6982420000004</v>
      </c>
      <c r="E482" s="8">
        <v>3399.2478370000008</v>
      </c>
      <c r="F482" s="8">
        <v>859.53564999999946</v>
      </c>
      <c r="G482" s="8">
        <v>4327.005731000002</v>
      </c>
      <c r="H482" s="8">
        <v>2.1568610000000001</v>
      </c>
    </row>
    <row r="483" spans="1:8" x14ac:dyDescent="0.2">
      <c r="A483" s="109"/>
      <c r="B483" s="19">
        <v>13</v>
      </c>
      <c r="C483" s="38">
        <v>36</v>
      </c>
      <c r="D483" s="8">
        <v>7439.1474609999996</v>
      </c>
      <c r="E483" s="8">
        <v>5371.0602600000002</v>
      </c>
      <c r="F483" s="8">
        <v>2054.380721999999</v>
      </c>
      <c r="G483" s="8">
        <v>5383.037077</v>
      </c>
      <c r="H483" s="8">
        <v>1.729662</v>
      </c>
    </row>
    <row r="484" spans="1:8" x14ac:dyDescent="0.2">
      <c r="A484" s="109"/>
      <c r="B484" s="19">
        <v>13</v>
      </c>
      <c r="C484" s="38">
        <v>37</v>
      </c>
      <c r="D484" s="8">
        <v>16731.605468999998</v>
      </c>
      <c r="E484" s="8">
        <v>11804.647266000004</v>
      </c>
      <c r="F484" s="8">
        <v>14.942303999999995</v>
      </c>
      <c r="G484" s="8">
        <v>16716.663164999998</v>
      </c>
      <c r="H484" s="8">
        <v>0</v>
      </c>
    </row>
    <row r="485" spans="1:8" x14ac:dyDescent="0.2">
      <c r="A485" s="109" t="s">
        <v>89</v>
      </c>
      <c r="B485" s="19">
        <v>14</v>
      </c>
      <c r="C485" s="38">
        <v>1</v>
      </c>
      <c r="D485" s="8">
        <v>32964.332030999998</v>
      </c>
      <c r="E485" s="8">
        <v>24778.430240999998</v>
      </c>
      <c r="F485" s="8">
        <v>18398.635155000007</v>
      </c>
      <c r="G485" s="8">
        <v>6741.0777350000026</v>
      </c>
      <c r="H485" s="8">
        <v>7824.6191410000001</v>
      </c>
    </row>
    <row r="486" spans="1:8" x14ac:dyDescent="0.2">
      <c r="A486" s="109"/>
      <c r="B486" s="19">
        <v>14</v>
      </c>
      <c r="C486" s="38">
        <v>2</v>
      </c>
      <c r="D486" s="8">
        <v>66172.117188000004</v>
      </c>
      <c r="E486" s="8">
        <v>31650.086316000008</v>
      </c>
      <c r="F486" s="8">
        <v>48315.839481000119</v>
      </c>
      <c r="G486" s="8">
        <v>16772.478268999854</v>
      </c>
      <c r="H486" s="8">
        <v>1083.799438</v>
      </c>
    </row>
    <row r="487" spans="1:8" x14ac:dyDescent="0.2">
      <c r="A487" s="109"/>
      <c r="B487" s="19">
        <v>14</v>
      </c>
      <c r="C487" s="38">
        <v>3</v>
      </c>
      <c r="D487" s="8">
        <v>627.756531</v>
      </c>
      <c r="E487" s="8">
        <v>492.37864100000002</v>
      </c>
      <c r="F487" s="8">
        <v>549.94117399999971</v>
      </c>
      <c r="G487" s="8">
        <v>54.313633000000451</v>
      </c>
      <c r="H487" s="8">
        <v>23.501723999999999</v>
      </c>
    </row>
    <row r="488" spans="1:8" x14ac:dyDescent="0.2">
      <c r="A488" s="109"/>
      <c r="B488" s="19">
        <v>14</v>
      </c>
      <c r="C488" s="38">
        <v>4</v>
      </c>
      <c r="D488" s="8">
        <v>644.22412099999997</v>
      </c>
      <c r="E488" s="8">
        <v>381.52857000000034</v>
      </c>
      <c r="F488" s="8">
        <v>352.65931799999913</v>
      </c>
      <c r="G488" s="8">
        <v>231.74492200000071</v>
      </c>
      <c r="H488" s="8">
        <v>59.819881000000002</v>
      </c>
    </row>
    <row r="489" spans="1:8" x14ac:dyDescent="0.2">
      <c r="A489" s="109"/>
      <c r="B489" s="19">
        <v>14</v>
      </c>
      <c r="C489" s="38">
        <v>5</v>
      </c>
      <c r="D489" s="8">
        <v>346.78140300000001</v>
      </c>
      <c r="E489" s="8">
        <v>174.42599700000011</v>
      </c>
      <c r="F489" s="8">
        <v>169.73673000000002</v>
      </c>
      <c r="G489" s="8">
        <v>107.8578370000001</v>
      </c>
      <c r="H489" s="8">
        <v>69.186836</v>
      </c>
    </row>
    <row r="490" spans="1:8" x14ac:dyDescent="0.2">
      <c r="A490" s="109"/>
      <c r="B490" s="19">
        <v>14</v>
      </c>
      <c r="C490" s="38">
        <v>6</v>
      </c>
      <c r="D490" s="8">
        <v>0</v>
      </c>
      <c r="E490" s="8">
        <v>0</v>
      </c>
      <c r="F490" s="8">
        <v>0</v>
      </c>
      <c r="G490" s="8">
        <v>0</v>
      </c>
      <c r="H490" s="8">
        <v>0</v>
      </c>
    </row>
    <row r="491" spans="1:8" x14ac:dyDescent="0.2">
      <c r="A491" s="109"/>
      <c r="B491" s="19">
        <v>14</v>
      </c>
      <c r="C491" s="38">
        <v>7</v>
      </c>
      <c r="D491" s="8">
        <v>4854.2626950000003</v>
      </c>
      <c r="E491" s="8">
        <v>3059.6419829999963</v>
      </c>
      <c r="F491" s="8">
        <v>3914.9291790000048</v>
      </c>
      <c r="G491" s="8">
        <v>558.08812399999351</v>
      </c>
      <c r="H491" s="8">
        <v>381.24539199999998</v>
      </c>
    </row>
    <row r="492" spans="1:8" x14ac:dyDescent="0.2">
      <c r="A492" s="109"/>
      <c r="B492" s="19">
        <v>14</v>
      </c>
      <c r="C492" s="38">
        <v>8</v>
      </c>
      <c r="D492" s="8">
        <v>5602.4160160000001</v>
      </c>
      <c r="E492" s="8">
        <v>2918.7424189999997</v>
      </c>
      <c r="F492" s="8">
        <v>4430.7950539999983</v>
      </c>
      <c r="G492" s="8">
        <v>1097.171003000002</v>
      </c>
      <c r="H492" s="8">
        <v>74.449959000000007</v>
      </c>
    </row>
    <row r="493" spans="1:8" x14ac:dyDescent="0.2">
      <c r="A493" s="109"/>
      <c r="B493" s="19">
        <v>14</v>
      </c>
      <c r="C493" s="38">
        <v>9</v>
      </c>
      <c r="D493" s="8">
        <v>17286.482422000001</v>
      </c>
      <c r="E493" s="8">
        <v>10244.014836999993</v>
      </c>
      <c r="F493" s="8">
        <v>10654.068041000004</v>
      </c>
      <c r="G493" s="8">
        <v>6632.4117789999964</v>
      </c>
      <c r="H493" s="8">
        <v>2.6020000000000001E-3</v>
      </c>
    </row>
    <row r="494" spans="1:8" x14ac:dyDescent="0.2">
      <c r="A494" s="109"/>
      <c r="B494" s="19">
        <v>14</v>
      </c>
      <c r="C494" s="38">
        <v>10</v>
      </c>
      <c r="D494" s="8">
        <v>143538.46875</v>
      </c>
      <c r="E494" s="8">
        <v>82954.490323000005</v>
      </c>
      <c r="F494" s="8">
        <v>17036.982276999985</v>
      </c>
      <c r="G494" s="8">
        <v>126480.72800999992</v>
      </c>
      <c r="H494" s="8">
        <v>20.758462999999999</v>
      </c>
    </row>
    <row r="495" spans="1:8" x14ac:dyDescent="0.2">
      <c r="A495" s="109"/>
      <c r="B495" s="19">
        <v>14</v>
      </c>
      <c r="C495" s="38">
        <v>11</v>
      </c>
      <c r="D495" s="8">
        <v>171658.484375</v>
      </c>
      <c r="E495" s="8">
        <v>63538.771096000055</v>
      </c>
      <c r="F495" s="8">
        <v>43551.035804999978</v>
      </c>
      <c r="G495" s="8">
        <v>120666.83333600004</v>
      </c>
      <c r="H495" s="8">
        <v>7440.6152339999999</v>
      </c>
    </row>
    <row r="496" spans="1:8" x14ac:dyDescent="0.2">
      <c r="A496" s="109"/>
      <c r="B496" s="19">
        <v>14</v>
      </c>
      <c r="C496" s="38">
        <v>12</v>
      </c>
      <c r="D496" s="8">
        <v>70887.5625</v>
      </c>
      <c r="E496" s="8">
        <v>30894.269216000041</v>
      </c>
      <c r="F496" s="8">
        <v>4541.8450460000013</v>
      </c>
      <c r="G496" s="8">
        <v>52718.448898999995</v>
      </c>
      <c r="H496" s="8">
        <v>13627.268555000001</v>
      </c>
    </row>
    <row r="497" spans="1:8" x14ac:dyDescent="0.2">
      <c r="A497" s="109"/>
      <c r="B497" s="19">
        <v>14</v>
      </c>
      <c r="C497" s="38">
        <v>13</v>
      </c>
      <c r="D497" s="8">
        <v>3869.8352049999999</v>
      </c>
      <c r="E497" s="8">
        <v>1354.4521050000005</v>
      </c>
      <c r="F497" s="8">
        <v>2960.9083239999995</v>
      </c>
      <c r="G497" s="8">
        <v>724.60243299999968</v>
      </c>
      <c r="H497" s="8">
        <v>184.32444799999999</v>
      </c>
    </row>
    <row r="498" spans="1:8" x14ac:dyDescent="0.2">
      <c r="A498" s="109"/>
      <c r="B498" s="19">
        <v>14</v>
      </c>
      <c r="C498" s="38">
        <v>14</v>
      </c>
      <c r="D498" s="8">
        <v>14078.215819999999</v>
      </c>
      <c r="E498" s="8">
        <v>5257.6290710000039</v>
      </c>
      <c r="F498" s="8">
        <v>3006.8187439999974</v>
      </c>
      <c r="G498" s="8">
        <v>9938.2499810000027</v>
      </c>
      <c r="H498" s="8">
        <v>1133.147095</v>
      </c>
    </row>
    <row r="499" spans="1:8" x14ac:dyDescent="0.2">
      <c r="A499" s="109"/>
      <c r="B499" s="19">
        <v>14</v>
      </c>
      <c r="C499" s="38">
        <v>15</v>
      </c>
      <c r="D499" s="8">
        <v>3053.8352049999999</v>
      </c>
      <c r="E499" s="8">
        <v>1165.1299739999984</v>
      </c>
      <c r="F499" s="8">
        <v>2749.259656999996</v>
      </c>
      <c r="G499" s="8">
        <v>301.47537400000442</v>
      </c>
      <c r="H499" s="8">
        <v>3.100174</v>
      </c>
    </row>
    <row r="500" spans="1:8" x14ac:dyDescent="0.2">
      <c r="A500" s="109"/>
      <c r="B500" s="19">
        <v>14</v>
      </c>
      <c r="C500" s="38">
        <v>16</v>
      </c>
      <c r="D500" s="8">
        <v>14281.845703000001</v>
      </c>
      <c r="E500" s="8">
        <v>3846.568105999992</v>
      </c>
      <c r="F500" s="8">
        <v>10292.503785000006</v>
      </c>
      <c r="G500" s="8">
        <v>3173.6197499999921</v>
      </c>
      <c r="H500" s="8">
        <v>815.72216800000001</v>
      </c>
    </row>
    <row r="501" spans="1:8" x14ac:dyDescent="0.2">
      <c r="A501" s="109"/>
      <c r="B501" s="19">
        <v>14</v>
      </c>
      <c r="C501" s="38">
        <v>17</v>
      </c>
      <c r="D501" s="8">
        <v>118823.75</v>
      </c>
      <c r="E501" s="8">
        <v>23585.623645999902</v>
      </c>
      <c r="F501" s="8">
        <v>74805.396642000007</v>
      </c>
      <c r="G501" s="8">
        <v>28732.345544999996</v>
      </c>
      <c r="H501" s="8">
        <v>15286.007813</v>
      </c>
    </row>
    <row r="502" spans="1:8" x14ac:dyDescent="0.2">
      <c r="A502" s="109"/>
      <c r="B502" s="19">
        <v>14</v>
      </c>
      <c r="C502" s="38">
        <v>18</v>
      </c>
      <c r="D502" s="8">
        <v>10895.607421999999</v>
      </c>
      <c r="E502" s="8">
        <v>3111.6480309999943</v>
      </c>
      <c r="F502" s="8">
        <v>9209.0417050000051</v>
      </c>
      <c r="G502" s="8">
        <v>761.38157400000125</v>
      </c>
      <c r="H502" s="8">
        <v>925.18414299999995</v>
      </c>
    </row>
    <row r="503" spans="1:8" x14ac:dyDescent="0.2">
      <c r="A503" s="109"/>
      <c r="B503" s="19">
        <v>14</v>
      </c>
      <c r="C503" s="38">
        <v>19</v>
      </c>
      <c r="D503" s="8">
        <v>38050.914062999997</v>
      </c>
      <c r="E503" s="8">
        <v>11246.835503999971</v>
      </c>
      <c r="F503" s="8">
        <v>25772.708731999988</v>
      </c>
      <c r="G503" s="8">
        <v>4169.982675000012</v>
      </c>
      <c r="H503" s="8">
        <v>8108.2226559999999</v>
      </c>
    </row>
    <row r="504" spans="1:8" x14ac:dyDescent="0.2">
      <c r="A504" s="109"/>
      <c r="B504" s="19">
        <v>14</v>
      </c>
      <c r="C504" s="38">
        <v>20</v>
      </c>
      <c r="D504" s="8">
        <v>271997.625</v>
      </c>
      <c r="E504" s="8">
        <v>61338.504903000066</v>
      </c>
      <c r="F504" s="8">
        <v>14843.146616000015</v>
      </c>
      <c r="G504" s="8">
        <v>11684.478383999998</v>
      </c>
      <c r="H504" s="8">
        <v>245470</v>
      </c>
    </row>
    <row r="505" spans="1:8" x14ac:dyDescent="0.2">
      <c r="A505" s="109"/>
      <c r="B505" s="19">
        <v>14</v>
      </c>
      <c r="C505" s="38">
        <v>21</v>
      </c>
      <c r="D505" s="8">
        <v>9449.5859380000002</v>
      </c>
      <c r="E505" s="8">
        <v>3365.357332999999</v>
      </c>
      <c r="F505" s="8">
        <v>1572.2308200000002</v>
      </c>
      <c r="G505" s="8">
        <v>6900.8286900000048</v>
      </c>
      <c r="H505" s="8">
        <v>976.52642800000001</v>
      </c>
    </row>
    <row r="506" spans="1:8" x14ac:dyDescent="0.2">
      <c r="A506" s="109"/>
      <c r="B506" s="19">
        <v>14</v>
      </c>
      <c r="C506" s="38">
        <v>22</v>
      </c>
      <c r="D506" s="8">
        <v>11573.905273</v>
      </c>
      <c r="E506" s="8">
        <v>2888.2889269999987</v>
      </c>
      <c r="F506" s="8">
        <v>6255.3983840000083</v>
      </c>
      <c r="G506" s="8">
        <v>4338.2016519999979</v>
      </c>
      <c r="H506" s="8">
        <v>980.30523700000003</v>
      </c>
    </row>
    <row r="507" spans="1:8" x14ac:dyDescent="0.2">
      <c r="A507" s="109"/>
      <c r="B507" s="19">
        <v>14</v>
      </c>
      <c r="C507" s="38">
        <v>23</v>
      </c>
      <c r="D507" s="8">
        <v>130674.28125</v>
      </c>
      <c r="E507" s="8">
        <v>105394.19034100002</v>
      </c>
      <c r="F507" s="8">
        <v>50270.029324999996</v>
      </c>
      <c r="G507" s="8">
        <v>62470.794894000006</v>
      </c>
      <c r="H507" s="8">
        <v>17933.457031000002</v>
      </c>
    </row>
    <row r="508" spans="1:8" x14ac:dyDescent="0.2">
      <c r="A508" s="109"/>
      <c r="B508" s="19">
        <v>14</v>
      </c>
      <c r="C508" s="38">
        <v>24</v>
      </c>
      <c r="D508" s="8">
        <v>143666.109375</v>
      </c>
      <c r="E508" s="8">
        <v>116810.71758000003</v>
      </c>
      <c r="F508" s="8">
        <v>54426.620190999973</v>
      </c>
      <c r="G508" s="8">
        <v>69711.309496000016</v>
      </c>
      <c r="H508" s="8">
        <v>19528.179688</v>
      </c>
    </row>
    <row r="509" spans="1:8" x14ac:dyDescent="0.2">
      <c r="A509" s="109"/>
      <c r="B509" s="19">
        <v>14</v>
      </c>
      <c r="C509" s="38">
        <v>25</v>
      </c>
      <c r="D509" s="8">
        <v>83376.601563000004</v>
      </c>
      <c r="E509" s="8">
        <v>49776.155536999999</v>
      </c>
      <c r="F509" s="8">
        <v>20708.761821</v>
      </c>
      <c r="G509" s="8">
        <v>56295.213277000003</v>
      </c>
      <c r="H509" s="8">
        <v>6372.6264650000003</v>
      </c>
    </row>
    <row r="510" spans="1:8" x14ac:dyDescent="0.2">
      <c r="A510" s="109"/>
      <c r="B510" s="19">
        <v>14</v>
      </c>
      <c r="C510" s="38">
        <v>26</v>
      </c>
      <c r="D510" s="8">
        <v>24922.988281000002</v>
      </c>
      <c r="E510" s="8">
        <v>14697.764299999997</v>
      </c>
      <c r="F510" s="8">
        <v>11216.322778000011</v>
      </c>
      <c r="G510" s="8">
        <v>13474.241414999988</v>
      </c>
      <c r="H510" s="8">
        <v>232.42408800000001</v>
      </c>
    </row>
    <row r="511" spans="1:8" x14ac:dyDescent="0.2">
      <c r="A511" s="109"/>
      <c r="B511" s="19">
        <v>14</v>
      </c>
      <c r="C511" s="38">
        <v>27</v>
      </c>
      <c r="D511" s="8">
        <v>48653.535155999998</v>
      </c>
      <c r="E511" s="8">
        <v>31430.078148000015</v>
      </c>
      <c r="F511" s="8">
        <v>15581.246181000006</v>
      </c>
      <c r="G511" s="8">
        <v>31000.517246000014</v>
      </c>
      <c r="H511" s="8">
        <v>2071.7717290000001</v>
      </c>
    </row>
    <row r="512" spans="1:8" x14ac:dyDescent="0.2">
      <c r="A512" s="109"/>
      <c r="B512" s="19">
        <v>14</v>
      </c>
      <c r="C512" s="38">
        <v>28</v>
      </c>
      <c r="D512" s="8">
        <v>148379.3125</v>
      </c>
      <c r="E512" s="8">
        <v>136796.81113399999</v>
      </c>
      <c r="F512" s="8">
        <v>26977.796967999988</v>
      </c>
      <c r="G512" s="8">
        <v>121384.30914700001</v>
      </c>
      <c r="H512" s="8">
        <v>17.206385000000001</v>
      </c>
    </row>
    <row r="513" spans="1:8" x14ac:dyDescent="0.2">
      <c r="A513" s="109"/>
      <c r="B513" s="19">
        <v>14</v>
      </c>
      <c r="C513" s="38">
        <v>29</v>
      </c>
      <c r="D513" s="8">
        <v>24824.513672000001</v>
      </c>
      <c r="E513" s="8">
        <v>17959.224831999996</v>
      </c>
      <c r="F513" s="8">
        <v>21263.99406099999</v>
      </c>
      <c r="G513" s="8">
        <v>3485.9715230000124</v>
      </c>
      <c r="H513" s="8">
        <v>74.548088000000007</v>
      </c>
    </row>
    <row r="514" spans="1:8" x14ac:dyDescent="0.2">
      <c r="A514" s="109"/>
      <c r="B514" s="19">
        <v>14</v>
      </c>
      <c r="C514" s="38">
        <v>30</v>
      </c>
      <c r="D514" s="8">
        <v>1763.6864009999999</v>
      </c>
      <c r="E514" s="8">
        <v>1073.0009359999995</v>
      </c>
      <c r="F514" s="8">
        <v>1733.1684600000028</v>
      </c>
      <c r="G514" s="8">
        <v>30.517940999995762</v>
      </c>
      <c r="H514" s="8">
        <v>0</v>
      </c>
    </row>
    <row r="515" spans="1:8" x14ac:dyDescent="0.2">
      <c r="A515" s="109"/>
      <c r="B515" s="19">
        <v>14</v>
      </c>
      <c r="C515" s="38">
        <v>31</v>
      </c>
      <c r="D515" s="8">
        <v>32607.423827999999</v>
      </c>
      <c r="E515" s="8">
        <v>27736.471551999999</v>
      </c>
      <c r="F515" s="8">
        <v>30661.125277999949</v>
      </c>
      <c r="G515" s="8">
        <v>1937.8719500000441</v>
      </c>
      <c r="H515" s="8">
        <v>8.4266000000000005</v>
      </c>
    </row>
    <row r="516" spans="1:8" x14ac:dyDescent="0.2">
      <c r="A516" s="109"/>
      <c r="B516" s="19">
        <v>14</v>
      </c>
      <c r="C516" s="38">
        <v>32</v>
      </c>
      <c r="D516" s="8">
        <v>44520.71875</v>
      </c>
      <c r="E516" s="8">
        <v>39474.334967000003</v>
      </c>
      <c r="F516" s="8">
        <v>360.96459899999945</v>
      </c>
      <c r="G516" s="8">
        <v>44156.987345000001</v>
      </c>
      <c r="H516" s="8">
        <v>2.7668059999999999</v>
      </c>
    </row>
    <row r="517" spans="1:8" x14ac:dyDescent="0.2">
      <c r="A517" s="109"/>
      <c r="B517" s="19">
        <v>14</v>
      </c>
      <c r="C517" s="38">
        <v>33</v>
      </c>
      <c r="D517" s="8">
        <v>35698.921875</v>
      </c>
      <c r="E517" s="8">
        <v>22867.163180999996</v>
      </c>
      <c r="F517" s="8">
        <v>397.06380000000013</v>
      </c>
      <c r="G517" s="8">
        <v>35295.942770000001</v>
      </c>
      <c r="H517" s="8">
        <v>5.915305</v>
      </c>
    </row>
    <row r="518" spans="1:8" x14ac:dyDescent="0.2">
      <c r="A518" s="109"/>
      <c r="B518" s="19">
        <v>14</v>
      </c>
      <c r="C518" s="38">
        <v>34</v>
      </c>
      <c r="D518" s="8">
        <v>7373.8916019999997</v>
      </c>
      <c r="E518" s="8">
        <v>4722.6008780000038</v>
      </c>
      <c r="F518" s="8">
        <v>499.30541099999925</v>
      </c>
      <c r="G518" s="8">
        <v>6870.2208860000001</v>
      </c>
      <c r="H518" s="8">
        <v>4.3653050000000002</v>
      </c>
    </row>
    <row r="519" spans="1:8" x14ac:dyDescent="0.2">
      <c r="A519" s="109"/>
      <c r="B519" s="19">
        <v>14</v>
      </c>
      <c r="C519" s="38">
        <v>35</v>
      </c>
      <c r="D519" s="8">
        <v>38485.128905999998</v>
      </c>
      <c r="E519" s="8">
        <v>25212.584224999995</v>
      </c>
      <c r="F519" s="8">
        <v>6164.2289449999953</v>
      </c>
      <c r="G519" s="8">
        <v>32304.902295000007</v>
      </c>
      <c r="H519" s="8">
        <v>15.997666000000001</v>
      </c>
    </row>
    <row r="520" spans="1:8" x14ac:dyDescent="0.2">
      <c r="A520" s="109"/>
      <c r="B520" s="19">
        <v>14</v>
      </c>
      <c r="C520" s="38">
        <v>36</v>
      </c>
      <c r="D520" s="8">
        <v>29887.205077999999</v>
      </c>
      <c r="E520" s="8">
        <v>21578.544934999994</v>
      </c>
      <c r="F520" s="8">
        <v>7935.0180280000077</v>
      </c>
      <c r="G520" s="8">
        <v>21945.238032999987</v>
      </c>
      <c r="H520" s="8">
        <v>6.9490170000000004</v>
      </c>
    </row>
    <row r="521" spans="1:8" x14ac:dyDescent="0.2">
      <c r="A521" s="109"/>
      <c r="B521" s="19">
        <v>14</v>
      </c>
      <c r="C521" s="38">
        <v>37</v>
      </c>
      <c r="D521" s="8">
        <v>49492.746094000002</v>
      </c>
      <c r="E521" s="8">
        <v>34918.611185000023</v>
      </c>
      <c r="F521" s="8">
        <v>82.758515999999986</v>
      </c>
      <c r="G521" s="8">
        <v>49409.987578000007</v>
      </c>
      <c r="H521" s="8">
        <v>0</v>
      </c>
    </row>
    <row r="522" spans="1:8" x14ac:dyDescent="0.2">
      <c r="A522" s="109" t="s">
        <v>5</v>
      </c>
      <c r="B522" s="19">
        <v>15</v>
      </c>
      <c r="C522" s="38">
        <v>1</v>
      </c>
      <c r="D522" s="8">
        <v>20591.882813</v>
      </c>
      <c r="E522" s="8">
        <v>15478.382023000002</v>
      </c>
      <c r="F522" s="8">
        <v>9897.7099569999991</v>
      </c>
      <c r="G522" s="8">
        <v>5806.3554730000105</v>
      </c>
      <c r="H522" s="8">
        <v>4887.8173829999996</v>
      </c>
    </row>
    <row r="523" spans="1:8" x14ac:dyDescent="0.2">
      <c r="A523" s="109"/>
      <c r="B523" s="19">
        <v>15</v>
      </c>
      <c r="C523" s="38">
        <v>2</v>
      </c>
      <c r="D523" s="8">
        <v>7977.4916990000002</v>
      </c>
      <c r="E523" s="8">
        <v>3815.629826000003</v>
      </c>
      <c r="F523" s="8">
        <v>5366.6864820000137</v>
      </c>
      <c r="G523" s="8">
        <v>2480.1459309999855</v>
      </c>
      <c r="H523" s="8">
        <v>130.65928600000001</v>
      </c>
    </row>
    <row r="524" spans="1:8" x14ac:dyDescent="0.2">
      <c r="A524" s="109"/>
      <c r="B524" s="19">
        <v>15</v>
      </c>
      <c r="C524" s="38">
        <v>3</v>
      </c>
      <c r="D524" s="8">
        <v>514.55950900000005</v>
      </c>
      <c r="E524" s="8">
        <v>403.592963</v>
      </c>
      <c r="F524" s="8">
        <v>426.33018999999973</v>
      </c>
      <c r="G524" s="8">
        <v>68.965426000000008</v>
      </c>
      <c r="H524" s="8">
        <v>19.263892999999999</v>
      </c>
    </row>
    <row r="525" spans="1:8" x14ac:dyDescent="0.2">
      <c r="A525" s="109"/>
      <c r="B525" s="19">
        <v>15</v>
      </c>
      <c r="C525" s="38">
        <v>4</v>
      </c>
      <c r="D525" s="8">
        <v>262.358521</v>
      </c>
      <c r="E525" s="8">
        <v>155.37646100000003</v>
      </c>
      <c r="F525" s="8">
        <v>201.41279199999929</v>
      </c>
      <c r="G525" s="8">
        <v>36.584244000000695</v>
      </c>
      <c r="H525" s="8">
        <v>24.361484999999998</v>
      </c>
    </row>
    <row r="526" spans="1:8" x14ac:dyDescent="0.2">
      <c r="A526" s="109"/>
      <c r="B526" s="19">
        <v>15</v>
      </c>
      <c r="C526" s="38">
        <v>5</v>
      </c>
      <c r="D526" s="8">
        <v>101.52320899999999</v>
      </c>
      <c r="E526" s="8">
        <v>51.06470700000007</v>
      </c>
      <c r="F526" s="8">
        <v>41.390207999999987</v>
      </c>
      <c r="G526" s="8">
        <v>39.877965999999972</v>
      </c>
      <c r="H526" s="8">
        <v>20.255034999999999</v>
      </c>
    </row>
    <row r="527" spans="1:8" x14ac:dyDescent="0.2">
      <c r="A527" s="109"/>
      <c r="B527" s="19">
        <v>15</v>
      </c>
      <c r="C527" s="38">
        <v>6</v>
      </c>
      <c r="D527" s="8">
        <v>0</v>
      </c>
      <c r="E527" s="8">
        <v>0</v>
      </c>
      <c r="F527" s="8">
        <v>0</v>
      </c>
      <c r="G527" s="8">
        <v>0</v>
      </c>
      <c r="H527" s="8">
        <v>0</v>
      </c>
    </row>
    <row r="528" spans="1:8" x14ac:dyDescent="0.2">
      <c r="A528" s="109"/>
      <c r="B528" s="19">
        <v>15</v>
      </c>
      <c r="C528" s="38">
        <v>7</v>
      </c>
      <c r="D528" s="8">
        <v>7723.0092770000001</v>
      </c>
      <c r="E528" s="8">
        <v>4867.8132359999991</v>
      </c>
      <c r="F528" s="8">
        <v>5031.8516130000044</v>
      </c>
      <c r="G528" s="8">
        <v>1908.3368629999936</v>
      </c>
      <c r="H528" s="8">
        <v>782.82080099999996</v>
      </c>
    </row>
    <row r="529" spans="1:8" x14ac:dyDescent="0.2">
      <c r="A529" s="109"/>
      <c r="B529" s="19">
        <v>15</v>
      </c>
      <c r="C529" s="38">
        <v>8</v>
      </c>
      <c r="D529" s="8">
        <v>23922.365234000001</v>
      </c>
      <c r="E529" s="8">
        <v>12463.055901999995</v>
      </c>
      <c r="F529" s="8">
        <v>17809.386926999989</v>
      </c>
      <c r="G529" s="8">
        <v>5795.0763600000228</v>
      </c>
      <c r="H529" s="8">
        <v>317.90194700000001</v>
      </c>
    </row>
    <row r="530" spans="1:8" x14ac:dyDescent="0.2">
      <c r="A530" s="109"/>
      <c r="B530" s="19">
        <v>15</v>
      </c>
      <c r="C530" s="38">
        <v>9</v>
      </c>
      <c r="D530" s="8">
        <v>12758.992188</v>
      </c>
      <c r="E530" s="8">
        <v>7561.0116889999963</v>
      </c>
      <c r="F530" s="8">
        <v>7636.3785430000034</v>
      </c>
      <c r="G530" s="8">
        <v>5122.6117249999952</v>
      </c>
      <c r="H530" s="8">
        <v>1.92E-3</v>
      </c>
    </row>
    <row r="531" spans="1:8" x14ac:dyDescent="0.2">
      <c r="A531" s="109"/>
      <c r="B531" s="19">
        <v>15</v>
      </c>
      <c r="C531" s="38">
        <v>10</v>
      </c>
      <c r="D531" s="8">
        <v>118768.8125</v>
      </c>
      <c r="E531" s="8">
        <v>68639.482209999973</v>
      </c>
      <c r="F531" s="8">
        <v>11983.221036999994</v>
      </c>
      <c r="G531" s="8">
        <v>106768.41517400001</v>
      </c>
      <c r="H531" s="8">
        <v>17.176289000000001</v>
      </c>
    </row>
    <row r="532" spans="1:8" x14ac:dyDescent="0.2">
      <c r="A532" s="109"/>
      <c r="B532" s="19">
        <v>15</v>
      </c>
      <c r="C532" s="38">
        <v>11</v>
      </c>
      <c r="D532" s="8">
        <v>224805.25</v>
      </c>
      <c r="E532" s="8">
        <v>83210.855320999995</v>
      </c>
      <c r="F532" s="8">
        <v>37046.428489999926</v>
      </c>
      <c r="G532" s="8">
        <v>175032.08420500005</v>
      </c>
      <c r="H532" s="8">
        <v>12726.737305000001</v>
      </c>
    </row>
    <row r="533" spans="1:8" x14ac:dyDescent="0.2">
      <c r="A533" s="109"/>
      <c r="B533" s="19">
        <v>15</v>
      </c>
      <c r="C533" s="38">
        <v>12</v>
      </c>
      <c r="D533" s="8">
        <v>45190.859375</v>
      </c>
      <c r="E533" s="8">
        <v>19695.114836999972</v>
      </c>
      <c r="F533" s="8">
        <v>2704.8379909999967</v>
      </c>
      <c r="G533" s="8">
        <v>41222.027242999997</v>
      </c>
      <c r="H533" s="8">
        <v>1263.9941409999999</v>
      </c>
    </row>
    <row r="534" spans="1:8" x14ac:dyDescent="0.2">
      <c r="A534" s="109"/>
      <c r="B534" s="19">
        <v>15</v>
      </c>
      <c r="C534" s="38">
        <v>13</v>
      </c>
      <c r="D534" s="8">
        <v>17785.064452999999</v>
      </c>
      <c r="E534" s="8">
        <v>6224.8182100000058</v>
      </c>
      <c r="F534" s="8">
        <v>11218.322390000003</v>
      </c>
      <c r="G534" s="8">
        <v>3384.1082739999956</v>
      </c>
      <c r="H534" s="8">
        <v>3182.633789</v>
      </c>
    </row>
    <row r="535" spans="1:8" x14ac:dyDescent="0.2">
      <c r="A535" s="109"/>
      <c r="B535" s="19">
        <v>15</v>
      </c>
      <c r="C535" s="38">
        <v>14</v>
      </c>
      <c r="D535" s="8">
        <v>23831.884765999999</v>
      </c>
      <c r="E535" s="8">
        <v>8900.2204760000113</v>
      </c>
      <c r="F535" s="8">
        <v>3598.3427810000048</v>
      </c>
      <c r="G535" s="8">
        <v>14861.603019999995</v>
      </c>
      <c r="H535" s="8">
        <v>5371.9389650000003</v>
      </c>
    </row>
    <row r="536" spans="1:8" x14ac:dyDescent="0.2">
      <c r="A536" s="109"/>
      <c r="B536" s="19">
        <v>15</v>
      </c>
      <c r="C536" s="38">
        <v>15</v>
      </c>
      <c r="D536" s="8">
        <v>3384.6611330000001</v>
      </c>
      <c r="E536" s="8">
        <v>1291.350044999999</v>
      </c>
      <c r="F536" s="8">
        <v>2845.6531320000054</v>
      </c>
      <c r="G536" s="8">
        <v>437.71578799999315</v>
      </c>
      <c r="H536" s="8">
        <v>101.292213</v>
      </c>
    </row>
    <row r="537" spans="1:8" x14ac:dyDescent="0.2">
      <c r="A537" s="109"/>
      <c r="B537" s="19">
        <v>15</v>
      </c>
      <c r="C537" s="38">
        <v>16</v>
      </c>
      <c r="D537" s="8">
        <v>45864.421875</v>
      </c>
      <c r="E537" s="8">
        <v>12352.78881600002</v>
      </c>
      <c r="F537" s="8">
        <v>33286.10961800001</v>
      </c>
      <c r="G537" s="8">
        <v>11680.584108000005</v>
      </c>
      <c r="H537" s="8">
        <v>897.72814900000003</v>
      </c>
    </row>
    <row r="538" spans="1:8" x14ac:dyDescent="0.2">
      <c r="A538" s="109"/>
      <c r="B538" s="19">
        <v>15</v>
      </c>
      <c r="C538" s="38">
        <v>17</v>
      </c>
      <c r="D538" s="8">
        <v>256856.46875</v>
      </c>
      <c r="E538" s="8">
        <v>50984.076036999919</v>
      </c>
      <c r="F538" s="8">
        <v>153250.02366699997</v>
      </c>
      <c r="G538" s="8">
        <v>70283.249770000097</v>
      </c>
      <c r="H538" s="8">
        <v>33323.195312999997</v>
      </c>
    </row>
    <row r="539" spans="1:8" x14ac:dyDescent="0.2">
      <c r="A539" s="109"/>
      <c r="B539" s="19">
        <v>15</v>
      </c>
      <c r="C539" s="38">
        <v>18</v>
      </c>
      <c r="D539" s="8">
        <v>24167.048827999999</v>
      </c>
      <c r="E539" s="8">
        <v>6901.8049910000163</v>
      </c>
      <c r="F539" s="8">
        <v>17555.910876000005</v>
      </c>
      <c r="G539" s="8">
        <v>2075.3654909999905</v>
      </c>
      <c r="H539" s="8">
        <v>4535.7724609999996</v>
      </c>
    </row>
    <row r="540" spans="1:8" x14ac:dyDescent="0.2">
      <c r="A540" s="109"/>
      <c r="B540" s="19">
        <v>15</v>
      </c>
      <c r="C540" s="38">
        <v>19</v>
      </c>
      <c r="D540" s="8">
        <v>52533.574219000002</v>
      </c>
      <c r="E540" s="8">
        <v>15527.522643</v>
      </c>
      <c r="F540" s="8">
        <v>26925.779260999985</v>
      </c>
      <c r="G540" s="8">
        <v>6491.302770000003</v>
      </c>
      <c r="H540" s="8">
        <v>19116.492188</v>
      </c>
    </row>
    <row r="541" spans="1:8" x14ac:dyDescent="0.2">
      <c r="A541" s="109"/>
      <c r="B541" s="19">
        <v>15</v>
      </c>
      <c r="C541" s="38">
        <v>20</v>
      </c>
      <c r="D541" s="8">
        <v>314827.4375</v>
      </c>
      <c r="E541" s="8">
        <v>70997.098179000037</v>
      </c>
      <c r="F541" s="8">
        <v>68637.501131999903</v>
      </c>
      <c r="G541" s="8">
        <v>89082.045743000112</v>
      </c>
      <c r="H541" s="8">
        <v>157107.890625</v>
      </c>
    </row>
    <row r="542" spans="1:8" x14ac:dyDescent="0.2">
      <c r="A542" s="109"/>
      <c r="B542" s="19">
        <v>15</v>
      </c>
      <c r="C542" s="38">
        <v>21</v>
      </c>
      <c r="D542" s="8">
        <v>14328.636719</v>
      </c>
      <c r="E542" s="8">
        <v>5102.9735070000033</v>
      </c>
      <c r="F542" s="8">
        <v>1963.1328700000004</v>
      </c>
      <c r="G542" s="8">
        <v>10735.923893000001</v>
      </c>
      <c r="H542" s="8">
        <v>1629.579956</v>
      </c>
    </row>
    <row r="543" spans="1:8" x14ac:dyDescent="0.2">
      <c r="A543" s="109"/>
      <c r="B543" s="19">
        <v>15</v>
      </c>
      <c r="C543" s="38">
        <v>22</v>
      </c>
      <c r="D543" s="8">
        <v>31582.287109000001</v>
      </c>
      <c r="E543" s="8">
        <v>7881.4160069999843</v>
      </c>
      <c r="F543" s="8">
        <v>2849.7123420000021</v>
      </c>
      <c r="G543" s="8">
        <v>2175.539610999997</v>
      </c>
      <c r="H543" s="8">
        <v>26557.035156000002</v>
      </c>
    </row>
    <row r="544" spans="1:8" x14ac:dyDescent="0.2">
      <c r="A544" s="109"/>
      <c r="B544" s="19">
        <v>15</v>
      </c>
      <c r="C544" s="38">
        <v>23</v>
      </c>
      <c r="D544" s="8">
        <v>157009.484375</v>
      </c>
      <c r="E544" s="8">
        <v>126634.617419</v>
      </c>
      <c r="F544" s="8">
        <v>58078.181051999985</v>
      </c>
      <c r="G544" s="8">
        <v>77383.660744999972</v>
      </c>
      <c r="H544" s="8">
        <v>21547.642577999999</v>
      </c>
    </row>
    <row r="545" spans="1:8" x14ac:dyDescent="0.2">
      <c r="A545" s="109"/>
      <c r="B545" s="19">
        <v>15</v>
      </c>
      <c r="C545" s="38">
        <v>24</v>
      </c>
      <c r="D545" s="8">
        <v>197205.140625</v>
      </c>
      <c r="E545" s="8">
        <v>160341.738812</v>
      </c>
      <c r="F545" s="8">
        <v>67917.137391999961</v>
      </c>
      <c r="G545" s="8">
        <v>102482.39385800021</v>
      </c>
      <c r="H545" s="8">
        <v>26805.609375</v>
      </c>
    </row>
    <row r="546" spans="1:8" x14ac:dyDescent="0.2">
      <c r="A546" s="109"/>
      <c r="B546" s="19">
        <v>15</v>
      </c>
      <c r="C546" s="38">
        <v>25</v>
      </c>
      <c r="D546" s="8">
        <v>127753.664063</v>
      </c>
      <c r="E546" s="8">
        <v>76269.432901000022</v>
      </c>
      <c r="F546" s="8">
        <v>32246.51986500002</v>
      </c>
      <c r="G546" s="8">
        <v>85742.697908999951</v>
      </c>
      <c r="H546" s="8">
        <v>9764.4462889999995</v>
      </c>
    </row>
    <row r="547" spans="1:8" x14ac:dyDescent="0.2">
      <c r="A547" s="109"/>
      <c r="B547" s="19">
        <v>15</v>
      </c>
      <c r="C547" s="38">
        <v>26</v>
      </c>
      <c r="D547" s="8">
        <v>14824.784180000001</v>
      </c>
      <c r="E547" s="8">
        <v>8742.5784129999902</v>
      </c>
      <c r="F547" s="8">
        <v>6581.5508880000152</v>
      </c>
      <c r="G547" s="8">
        <v>8104.9819339999813</v>
      </c>
      <c r="H547" s="8">
        <v>138.25135800000001</v>
      </c>
    </row>
    <row r="548" spans="1:8" x14ac:dyDescent="0.2">
      <c r="A548" s="109"/>
      <c r="B548" s="19">
        <v>15</v>
      </c>
      <c r="C548" s="38">
        <v>27</v>
      </c>
      <c r="D548" s="8">
        <v>57935.371094000002</v>
      </c>
      <c r="E548" s="8">
        <v>37426.122386000003</v>
      </c>
      <c r="F548" s="8">
        <v>18853.56772499999</v>
      </c>
      <c r="G548" s="8">
        <v>36614.790918000013</v>
      </c>
      <c r="H548" s="8">
        <v>2467.0124510000001</v>
      </c>
    </row>
    <row r="549" spans="1:8" x14ac:dyDescent="0.2">
      <c r="A549" s="109"/>
      <c r="B549" s="19">
        <v>15</v>
      </c>
      <c r="C549" s="38">
        <v>28</v>
      </c>
      <c r="D549" s="8">
        <v>295338.53125</v>
      </c>
      <c r="E549" s="8">
        <v>272284.38191999996</v>
      </c>
      <c r="F549" s="8">
        <v>52508.143174999954</v>
      </c>
      <c r="G549" s="8">
        <v>242796.13998200017</v>
      </c>
      <c r="H549" s="8">
        <v>34.248092999999997</v>
      </c>
    </row>
    <row r="550" spans="1:8" x14ac:dyDescent="0.2">
      <c r="A550" s="109"/>
      <c r="B550" s="19">
        <v>15</v>
      </c>
      <c r="C550" s="38">
        <v>29</v>
      </c>
      <c r="D550" s="8">
        <v>19550.099609000001</v>
      </c>
      <c r="E550" s="8">
        <v>14143.464983000003</v>
      </c>
      <c r="F550" s="8">
        <v>16681.883600000048</v>
      </c>
      <c r="G550" s="8">
        <v>2809.5070019999598</v>
      </c>
      <c r="H550" s="8">
        <v>58.709007</v>
      </c>
    </row>
    <row r="551" spans="1:8" x14ac:dyDescent="0.2">
      <c r="A551" s="109"/>
      <c r="B551" s="19">
        <v>15</v>
      </c>
      <c r="C551" s="38">
        <v>30</v>
      </c>
      <c r="D551" s="8">
        <v>1486.930908</v>
      </c>
      <c r="E551" s="8">
        <v>904.62699299999997</v>
      </c>
      <c r="F551" s="8">
        <v>1460.833887000003</v>
      </c>
      <c r="G551" s="8">
        <v>26.097020999996065</v>
      </c>
      <c r="H551" s="8">
        <v>0</v>
      </c>
    </row>
    <row r="552" spans="1:8" x14ac:dyDescent="0.2">
      <c r="A552" s="109"/>
      <c r="B552" s="19">
        <v>15</v>
      </c>
      <c r="C552" s="38">
        <v>31</v>
      </c>
      <c r="D552" s="8">
        <v>40690.542969000002</v>
      </c>
      <c r="E552" s="8">
        <v>34612.120411000004</v>
      </c>
      <c r="F552" s="8">
        <v>38322.088751999981</v>
      </c>
      <c r="G552" s="8">
        <v>2357.9387310000161</v>
      </c>
      <c r="H552" s="8">
        <v>10.515485999999999</v>
      </c>
    </row>
    <row r="553" spans="1:8" x14ac:dyDescent="0.2">
      <c r="A553" s="109"/>
      <c r="B553" s="19">
        <v>15</v>
      </c>
      <c r="C553" s="38">
        <v>32</v>
      </c>
      <c r="D553" s="8">
        <v>81894.75</v>
      </c>
      <c r="E553" s="8">
        <v>72612.052637999994</v>
      </c>
      <c r="F553" s="8">
        <v>631.92892999999856</v>
      </c>
      <c r="G553" s="8">
        <v>81257.731599000006</v>
      </c>
      <c r="H553" s="8">
        <v>5.0894709999999996</v>
      </c>
    </row>
    <row r="554" spans="1:8" x14ac:dyDescent="0.2">
      <c r="A554" s="109"/>
      <c r="B554" s="19">
        <v>15</v>
      </c>
      <c r="C554" s="38">
        <v>33</v>
      </c>
      <c r="D554" s="8">
        <v>60487.140625</v>
      </c>
      <c r="E554" s="8">
        <v>38745.408832000001</v>
      </c>
      <c r="F554" s="8">
        <v>670.42537099999913</v>
      </c>
      <c r="G554" s="8">
        <v>59806.692546000006</v>
      </c>
      <c r="H554" s="8">
        <v>10.022708</v>
      </c>
    </row>
    <row r="555" spans="1:8" x14ac:dyDescent="0.2">
      <c r="A555" s="109"/>
      <c r="B555" s="19">
        <v>15</v>
      </c>
      <c r="C555" s="38">
        <v>34</v>
      </c>
      <c r="D555" s="8">
        <v>8498.3671880000002</v>
      </c>
      <c r="E555" s="8">
        <v>5442.7700719999948</v>
      </c>
      <c r="F555" s="8">
        <v>505.94440800000001</v>
      </c>
      <c r="G555" s="8">
        <v>7987.3917909999991</v>
      </c>
      <c r="H555" s="8">
        <v>5.0309889999999999</v>
      </c>
    </row>
    <row r="556" spans="1:8" x14ac:dyDescent="0.2">
      <c r="A556" s="109"/>
      <c r="B556" s="19">
        <v>15</v>
      </c>
      <c r="C556" s="38">
        <v>35</v>
      </c>
      <c r="D556" s="8">
        <v>28619.029297000001</v>
      </c>
      <c r="E556" s="8">
        <v>18749.052254999999</v>
      </c>
      <c r="F556" s="8">
        <v>4734.7713340000055</v>
      </c>
      <c r="G556" s="8">
        <v>23872.361480999996</v>
      </c>
      <c r="H556" s="8">
        <v>11.896482000000001</v>
      </c>
    </row>
    <row r="557" spans="1:8" x14ac:dyDescent="0.2">
      <c r="A557" s="109"/>
      <c r="B557" s="19">
        <v>15</v>
      </c>
      <c r="C557" s="38">
        <v>36</v>
      </c>
      <c r="D557" s="8">
        <v>45941.007812999997</v>
      </c>
      <c r="E557" s="8">
        <v>33169.380406999997</v>
      </c>
      <c r="F557" s="8">
        <v>12173.837648000021</v>
      </c>
      <c r="G557" s="8">
        <v>33756.488508999981</v>
      </c>
      <c r="H557" s="8">
        <v>10.681656</v>
      </c>
    </row>
    <row r="558" spans="1:8" x14ac:dyDescent="0.2">
      <c r="A558" s="109"/>
      <c r="B558" s="19">
        <v>15</v>
      </c>
      <c r="C558" s="38">
        <v>37</v>
      </c>
      <c r="D558" s="8">
        <v>88949.1875</v>
      </c>
      <c r="E558" s="8">
        <v>62756.307702999984</v>
      </c>
      <c r="F558" s="8">
        <v>112.248741</v>
      </c>
      <c r="G558" s="8">
        <v>88836.938758999997</v>
      </c>
      <c r="H558" s="8">
        <v>0</v>
      </c>
    </row>
    <row r="559" spans="1:8" x14ac:dyDescent="0.2">
      <c r="A559" s="109" t="s">
        <v>92</v>
      </c>
      <c r="B559" s="19">
        <v>16</v>
      </c>
      <c r="C559" s="38">
        <v>1</v>
      </c>
      <c r="D559" s="8">
        <v>39999.683594000002</v>
      </c>
      <c r="E559" s="8">
        <v>30066.720398000009</v>
      </c>
      <c r="F559" s="8">
        <v>21449.193443999997</v>
      </c>
      <c r="G559" s="8">
        <v>9055.9159309999886</v>
      </c>
      <c r="H559" s="8">
        <v>9494.5742190000001</v>
      </c>
    </row>
    <row r="560" spans="1:8" x14ac:dyDescent="0.2">
      <c r="A560" s="109"/>
      <c r="B560" s="19">
        <v>16</v>
      </c>
      <c r="C560" s="38">
        <v>2</v>
      </c>
      <c r="D560" s="8">
        <v>12934.298828000001</v>
      </c>
      <c r="E560" s="8">
        <v>6186.4677750000046</v>
      </c>
      <c r="F560" s="8">
        <v>9488.033508000015</v>
      </c>
      <c r="G560" s="8">
        <v>3234.4210049999842</v>
      </c>
      <c r="H560" s="8">
        <v>211.84431499999999</v>
      </c>
    </row>
    <row r="561" spans="1:8" x14ac:dyDescent="0.2">
      <c r="A561" s="109"/>
      <c r="B561" s="19">
        <v>16</v>
      </c>
      <c r="C561" s="38">
        <v>3</v>
      </c>
      <c r="D561" s="8">
        <v>3159.7622070000002</v>
      </c>
      <c r="E561" s="8">
        <v>2478.3484400000007</v>
      </c>
      <c r="F561" s="8">
        <v>2777.6729059999993</v>
      </c>
      <c r="G561" s="8">
        <v>263.79526400000162</v>
      </c>
      <c r="H561" s="8">
        <v>118.294037</v>
      </c>
    </row>
    <row r="562" spans="1:8" x14ac:dyDescent="0.2">
      <c r="A562" s="109"/>
      <c r="B562" s="19">
        <v>16</v>
      </c>
      <c r="C562" s="38">
        <v>4</v>
      </c>
      <c r="D562" s="8">
        <v>1051.6290280000001</v>
      </c>
      <c r="E562" s="8">
        <v>622.80576100000053</v>
      </c>
      <c r="F562" s="8">
        <v>517.2143769999991</v>
      </c>
      <c r="G562" s="8">
        <v>436.7649010000008</v>
      </c>
      <c r="H562" s="8">
        <v>97.649749999999997</v>
      </c>
    </row>
    <row r="563" spans="1:8" x14ac:dyDescent="0.2">
      <c r="A563" s="109"/>
      <c r="B563" s="19">
        <v>16</v>
      </c>
      <c r="C563" s="38">
        <v>5</v>
      </c>
      <c r="D563" s="8">
        <v>365.984375</v>
      </c>
      <c r="E563" s="8">
        <v>184.08485100000001</v>
      </c>
      <c r="F563" s="8">
        <v>189.07482600000006</v>
      </c>
      <c r="G563" s="8">
        <v>103.8915049999999</v>
      </c>
      <c r="H563" s="8">
        <v>73.018044000000003</v>
      </c>
    </row>
    <row r="564" spans="1:8" x14ac:dyDescent="0.2">
      <c r="A564" s="109"/>
      <c r="B564" s="19">
        <v>16</v>
      </c>
      <c r="C564" s="38">
        <v>6</v>
      </c>
      <c r="D564" s="8">
        <v>0</v>
      </c>
      <c r="E564" s="8">
        <v>0</v>
      </c>
      <c r="F564" s="8">
        <v>0</v>
      </c>
      <c r="G564" s="8">
        <v>0</v>
      </c>
      <c r="H564" s="8">
        <v>0</v>
      </c>
    </row>
    <row r="565" spans="1:8" x14ac:dyDescent="0.2">
      <c r="A565" s="109"/>
      <c r="B565" s="19">
        <v>16</v>
      </c>
      <c r="C565" s="38">
        <v>7</v>
      </c>
      <c r="D565" s="8">
        <v>4825.9458009999998</v>
      </c>
      <c r="E565" s="8">
        <v>3041.7940849999977</v>
      </c>
      <c r="F565" s="8">
        <v>3595.0823630000018</v>
      </c>
      <c r="G565" s="8">
        <v>183.75296399999604</v>
      </c>
      <c r="H565" s="8">
        <v>1047.1104740000001</v>
      </c>
    </row>
    <row r="566" spans="1:8" x14ac:dyDescent="0.2">
      <c r="A566" s="109"/>
      <c r="B566" s="19">
        <v>16</v>
      </c>
      <c r="C566" s="38">
        <v>8</v>
      </c>
      <c r="D566" s="8">
        <v>10789.428711</v>
      </c>
      <c r="E566" s="8">
        <v>5621.0684980000042</v>
      </c>
      <c r="F566" s="8">
        <v>8602.0442519999979</v>
      </c>
      <c r="G566" s="8">
        <v>2044.0048049999973</v>
      </c>
      <c r="H566" s="8">
        <v>143.37965399999999</v>
      </c>
    </row>
    <row r="567" spans="1:8" x14ac:dyDescent="0.2">
      <c r="A567" s="109"/>
      <c r="B567" s="19">
        <v>16</v>
      </c>
      <c r="C567" s="38">
        <v>9</v>
      </c>
      <c r="D567" s="8">
        <v>2408.9975589999999</v>
      </c>
      <c r="E567" s="8">
        <v>1427.5781809999994</v>
      </c>
      <c r="F567" s="8">
        <v>1698.5980549999995</v>
      </c>
      <c r="G567" s="8">
        <v>710.39914099999919</v>
      </c>
      <c r="H567" s="8">
        <v>3.6299999999999999E-4</v>
      </c>
    </row>
    <row r="568" spans="1:8" x14ac:dyDescent="0.2">
      <c r="A568" s="109"/>
      <c r="B568" s="19">
        <v>16</v>
      </c>
      <c r="C568" s="38">
        <v>10</v>
      </c>
      <c r="D568" s="8">
        <v>33388.878905999998</v>
      </c>
      <c r="E568" s="8">
        <v>19296.272894999976</v>
      </c>
      <c r="F568" s="8">
        <v>4207.8600780000033</v>
      </c>
      <c r="G568" s="8">
        <v>29176.190144999982</v>
      </c>
      <c r="H568" s="8">
        <v>4.8286829999999998</v>
      </c>
    </row>
    <row r="569" spans="1:8" x14ac:dyDescent="0.2">
      <c r="A569" s="109"/>
      <c r="B569" s="19">
        <v>16</v>
      </c>
      <c r="C569" s="38">
        <v>11</v>
      </c>
      <c r="D569" s="8">
        <v>33622.796875</v>
      </c>
      <c r="E569" s="8">
        <v>12445.356829000008</v>
      </c>
      <c r="F569" s="8">
        <v>7587.5934190000053</v>
      </c>
      <c r="G569" s="8">
        <v>23217.674158999991</v>
      </c>
      <c r="H569" s="8">
        <v>2817.529297</v>
      </c>
    </row>
    <row r="570" spans="1:8" x14ac:dyDescent="0.2">
      <c r="A570" s="109"/>
      <c r="B570" s="19">
        <v>16</v>
      </c>
      <c r="C570" s="38">
        <v>12</v>
      </c>
      <c r="D570" s="8">
        <v>1322.231689</v>
      </c>
      <c r="E570" s="8">
        <v>576.2559909999992</v>
      </c>
      <c r="F570" s="8">
        <v>109.05208500000002</v>
      </c>
      <c r="G570" s="8">
        <v>1213.1796039999999</v>
      </c>
      <c r="H570" s="8">
        <v>0</v>
      </c>
    </row>
    <row r="571" spans="1:8" x14ac:dyDescent="0.2">
      <c r="A571" s="109"/>
      <c r="B571" s="19">
        <v>16</v>
      </c>
      <c r="C571" s="38">
        <v>13</v>
      </c>
      <c r="D571" s="8">
        <v>1668.6022949999999</v>
      </c>
      <c r="E571" s="8">
        <v>584.01499500000011</v>
      </c>
      <c r="F571" s="8">
        <v>1098.741501</v>
      </c>
      <c r="G571" s="8">
        <v>305.91767900000076</v>
      </c>
      <c r="H571" s="8">
        <v>263.94311499999998</v>
      </c>
    </row>
    <row r="572" spans="1:8" x14ac:dyDescent="0.2">
      <c r="A572" s="109"/>
      <c r="B572" s="19">
        <v>16</v>
      </c>
      <c r="C572" s="38">
        <v>14</v>
      </c>
      <c r="D572" s="8">
        <v>2213.6972660000001</v>
      </c>
      <c r="E572" s="8">
        <v>826.72405799999945</v>
      </c>
      <c r="F572" s="8">
        <v>440.00161500000087</v>
      </c>
      <c r="G572" s="8">
        <v>1693.0595499999986</v>
      </c>
      <c r="H572" s="8">
        <v>80.636100999999996</v>
      </c>
    </row>
    <row r="573" spans="1:8" x14ac:dyDescent="0.2">
      <c r="A573" s="109"/>
      <c r="B573" s="19">
        <v>16</v>
      </c>
      <c r="C573" s="38">
        <v>15</v>
      </c>
      <c r="D573" s="8">
        <v>6272.4912109999996</v>
      </c>
      <c r="E573" s="8">
        <v>2393.1440849999949</v>
      </c>
      <c r="F573" s="8">
        <v>5573.5311490000031</v>
      </c>
      <c r="G573" s="8">
        <v>641.30875599999706</v>
      </c>
      <c r="H573" s="8">
        <v>57.651305999999998</v>
      </c>
    </row>
    <row r="574" spans="1:8" x14ac:dyDescent="0.2">
      <c r="A574" s="109"/>
      <c r="B574" s="19">
        <v>16</v>
      </c>
      <c r="C574" s="38">
        <v>16</v>
      </c>
      <c r="D574" s="8">
        <v>1766.231812</v>
      </c>
      <c r="E574" s="8">
        <v>475.70399299999963</v>
      </c>
      <c r="F574" s="8">
        <v>1291.4712380000024</v>
      </c>
      <c r="G574" s="8">
        <v>422.33006599999857</v>
      </c>
      <c r="H574" s="8">
        <v>52.430508000000003</v>
      </c>
    </row>
    <row r="575" spans="1:8" x14ac:dyDescent="0.2">
      <c r="A575" s="109"/>
      <c r="B575" s="19">
        <v>16</v>
      </c>
      <c r="C575" s="38">
        <v>17</v>
      </c>
      <c r="D575" s="8">
        <v>15523.154296999999</v>
      </c>
      <c r="E575" s="8">
        <v>3081.2309070000028</v>
      </c>
      <c r="F575" s="8">
        <v>9616.6549859999905</v>
      </c>
      <c r="G575" s="8">
        <v>3522.7815380000025</v>
      </c>
      <c r="H575" s="8">
        <v>2383.7177729999999</v>
      </c>
    </row>
    <row r="576" spans="1:8" x14ac:dyDescent="0.2">
      <c r="A576" s="109"/>
      <c r="B576" s="19">
        <v>16</v>
      </c>
      <c r="C576" s="38">
        <v>18</v>
      </c>
      <c r="D576" s="8">
        <v>1944.8758539999999</v>
      </c>
      <c r="E576" s="8">
        <v>555.43202599999938</v>
      </c>
      <c r="F576" s="8">
        <v>1758.6284249999985</v>
      </c>
      <c r="G576" s="8">
        <v>173.69637500000175</v>
      </c>
      <c r="H576" s="8">
        <v>12.551054000000001</v>
      </c>
    </row>
    <row r="577" spans="1:8" x14ac:dyDescent="0.2">
      <c r="A577" s="109"/>
      <c r="B577" s="19">
        <v>16</v>
      </c>
      <c r="C577" s="38">
        <v>19</v>
      </c>
      <c r="D577" s="8">
        <v>54159.621094000002</v>
      </c>
      <c r="E577" s="8">
        <v>16008.139435000005</v>
      </c>
      <c r="F577" s="8">
        <v>30570.494211999961</v>
      </c>
      <c r="G577" s="8">
        <v>5535.1913350000204</v>
      </c>
      <c r="H577" s="8">
        <v>18053.935547000001</v>
      </c>
    </row>
    <row r="578" spans="1:8" x14ac:dyDescent="0.2">
      <c r="A578" s="109"/>
      <c r="B578" s="19">
        <v>16</v>
      </c>
      <c r="C578" s="38">
        <v>20</v>
      </c>
      <c r="D578" s="8">
        <v>3272.10376</v>
      </c>
      <c r="E578" s="8">
        <v>737.89581499999963</v>
      </c>
      <c r="F578" s="8">
        <v>736.63529900000174</v>
      </c>
      <c r="G578" s="8">
        <v>840.94892999999752</v>
      </c>
      <c r="H578" s="8">
        <v>1694.5195309999999</v>
      </c>
    </row>
    <row r="579" spans="1:8" x14ac:dyDescent="0.2">
      <c r="A579" s="109"/>
      <c r="B579" s="19">
        <v>16</v>
      </c>
      <c r="C579" s="38">
        <v>21</v>
      </c>
      <c r="D579" s="8">
        <v>2000.103149</v>
      </c>
      <c r="E579" s="8">
        <v>712.31296100000054</v>
      </c>
      <c r="F579" s="8">
        <v>382.2025629999996</v>
      </c>
      <c r="G579" s="8">
        <v>1617.9005860000004</v>
      </c>
      <c r="H579" s="8">
        <v>0</v>
      </c>
    </row>
    <row r="580" spans="1:8" x14ac:dyDescent="0.2">
      <c r="A580" s="109"/>
      <c r="B580" s="19">
        <v>16</v>
      </c>
      <c r="C580" s="38">
        <v>22</v>
      </c>
      <c r="D580" s="8">
        <v>3008.1928710000002</v>
      </c>
      <c r="E580" s="8">
        <v>750.69991900000048</v>
      </c>
      <c r="F580" s="8">
        <v>1721.6784480000013</v>
      </c>
      <c r="G580" s="8">
        <v>1286.5144229999967</v>
      </c>
      <c r="H580" s="8">
        <v>0</v>
      </c>
    </row>
    <row r="581" spans="1:8" x14ac:dyDescent="0.2">
      <c r="A581" s="109"/>
      <c r="B581" s="19">
        <v>16</v>
      </c>
      <c r="C581" s="38">
        <v>23</v>
      </c>
      <c r="D581" s="8">
        <v>45195.691405999998</v>
      </c>
      <c r="E581" s="8">
        <v>36452.186789999992</v>
      </c>
      <c r="F581" s="8">
        <v>16705.677984999991</v>
      </c>
      <c r="G581" s="8">
        <v>22287.454338999985</v>
      </c>
      <c r="H581" s="8">
        <v>6202.5590819999998</v>
      </c>
    </row>
    <row r="582" spans="1:8" x14ac:dyDescent="0.2">
      <c r="A582" s="109"/>
      <c r="B582" s="19">
        <v>16</v>
      </c>
      <c r="C582" s="38">
        <v>24</v>
      </c>
      <c r="D582" s="8">
        <v>51946.699219000002</v>
      </c>
      <c r="E582" s="8">
        <v>42236.343797999987</v>
      </c>
      <c r="F582" s="8">
        <v>18647.96890500002</v>
      </c>
      <c r="G582" s="8">
        <v>26237.743497999996</v>
      </c>
      <c r="H582" s="8">
        <v>7060.9868159999996</v>
      </c>
    </row>
    <row r="583" spans="1:8" x14ac:dyDescent="0.2">
      <c r="A583" s="109"/>
      <c r="B583" s="19">
        <v>16</v>
      </c>
      <c r="C583" s="38">
        <v>25</v>
      </c>
      <c r="D583" s="8">
        <v>44647.929687999997</v>
      </c>
      <c r="E583" s="8">
        <v>26654.988014999988</v>
      </c>
      <c r="F583" s="8">
        <v>11189.612346999991</v>
      </c>
      <c r="G583" s="8">
        <v>30045.794391999985</v>
      </c>
      <c r="H583" s="8">
        <v>3412.5229490000002</v>
      </c>
    </row>
    <row r="584" spans="1:8" x14ac:dyDescent="0.2">
      <c r="A584" s="109"/>
      <c r="B584" s="19">
        <v>16</v>
      </c>
      <c r="C584" s="38">
        <v>26</v>
      </c>
      <c r="D584" s="8">
        <v>4674.5629879999997</v>
      </c>
      <c r="E584" s="8">
        <v>2756.7169429999958</v>
      </c>
      <c r="F584" s="8">
        <v>2214.6100019999976</v>
      </c>
      <c r="G584" s="8">
        <v>2416.3594570000032</v>
      </c>
      <c r="H584" s="8">
        <v>43.593528999999997</v>
      </c>
    </row>
    <row r="585" spans="1:8" x14ac:dyDescent="0.2">
      <c r="A585" s="109"/>
      <c r="B585" s="19">
        <v>16</v>
      </c>
      <c r="C585" s="38">
        <v>27</v>
      </c>
      <c r="D585" s="8">
        <v>16082.374023</v>
      </c>
      <c r="E585" s="8">
        <v>10389.178722000002</v>
      </c>
      <c r="F585" s="8">
        <v>5822.7777849999902</v>
      </c>
      <c r="G585" s="8">
        <v>9574.7742780000117</v>
      </c>
      <c r="H585" s="8">
        <v>684.82195999999999</v>
      </c>
    </row>
    <row r="586" spans="1:8" x14ac:dyDescent="0.2">
      <c r="A586" s="109"/>
      <c r="B586" s="19">
        <v>16</v>
      </c>
      <c r="C586" s="38">
        <v>28</v>
      </c>
      <c r="D586" s="8">
        <v>57609.070312999997</v>
      </c>
      <c r="E586" s="8">
        <v>53112.101473999996</v>
      </c>
      <c r="F586" s="8">
        <v>11372.625799999991</v>
      </c>
      <c r="G586" s="8">
        <v>46229.764041000002</v>
      </c>
      <c r="H586" s="8">
        <v>6.680472</v>
      </c>
    </row>
    <row r="587" spans="1:8" x14ac:dyDescent="0.2">
      <c r="A587" s="109"/>
      <c r="B587" s="19">
        <v>16</v>
      </c>
      <c r="C587" s="38">
        <v>29</v>
      </c>
      <c r="D587" s="8">
        <v>3389.9379880000001</v>
      </c>
      <c r="E587" s="8">
        <v>2452.4411389999996</v>
      </c>
      <c r="F587" s="8">
        <v>2872.4091440000007</v>
      </c>
      <c r="G587" s="8">
        <v>507.34884999999815</v>
      </c>
      <c r="H587" s="8">
        <v>10.179994000000001</v>
      </c>
    </row>
    <row r="588" spans="1:8" x14ac:dyDescent="0.2">
      <c r="A588" s="109"/>
      <c r="B588" s="19">
        <v>16</v>
      </c>
      <c r="C588" s="38">
        <v>30</v>
      </c>
      <c r="D588" s="8">
        <v>419.73889200000002</v>
      </c>
      <c r="E588" s="8">
        <v>255.3629900000002</v>
      </c>
      <c r="F588" s="8">
        <v>413.3708929999994</v>
      </c>
      <c r="G588" s="8">
        <v>6.3679990000009825</v>
      </c>
      <c r="H588" s="8">
        <v>0</v>
      </c>
    </row>
    <row r="589" spans="1:8" x14ac:dyDescent="0.2">
      <c r="A589" s="109"/>
      <c r="B589" s="19">
        <v>16</v>
      </c>
      <c r="C589" s="38">
        <v>31</v>
      </c>
      <c r="D589" s="8">
        <v>6807.2026370000003</v>
      </c>
      <c r="E589" s="8">
        <v>5790.3311990000002</v>
      </c>
      <c r="F589" s="8">
        <v>6426.0236700000023</v>
      </c>
      <c r="G589" s="8">
        <v>379.41980999999686</v>
      </c>
      <c r="H589" s="8">
        <v>1.7591570000000001</v>
      </c>
    </row>
    <row r="590" spans="1:8" x14ac:dyDescent="0.2">
      <c r="A590" s="109"/>
      <c r="B590" s="19">
        <v>16</v>
      </c>
      <c r="C590" s="38">
        <v>32</v>
      </c>
      <c r="D590" s="8">
        <v>29903.408202999999</v>
      </c>
      <c r="E590" s="8">
        <v>26513.883494999995</v>
      </c>
      <c r="F590" s="8">
        <v>236.36303999999978</v>
      </c>
      <c r="G590" s="8">
        <v>29665.186771000001</v>
      </c>
      <c r="H590" s="8">
        <v>1.858392</v>
      </c>
    </row>
    <row r="591" spans="1:8" x14ac:dyDescent="0.2">
      <c r="A591" s="109"/>
      <c r="B591" s="19">
        <v>16</v>
      </c>
      <c r="C591" s="38">
        <v>33</v>
      </c>
      <c r="D591" s="8">
        <v>12191.494140999999</v>
      </c>
      <c r="E591" s="8">
        <v>7809.3362100000004</v>
      </c>
      <c r="F591" s="8">
        <v>108.43320499999983</v>
      </c>
      <c r="G591" s="8">
        <v>12081.040808</v>
      </c>
      <c r="H591" s="8">
        <v>2.0201280000000001</v>
      </c>
    </row>
    <row r="592" spans="1:8" x14ac:dyDescent="0.2">
      <c r="A592" s="109"/>
      <c r="B592" s="19">
        <v>16</v>
      </c>
      <c r="C592" s="38">
        <v>34</v>
      </c>
      <c r="D592" s="8">
        <v>2707.3869629999999</v>
      </c>
      <c r="E592" s="8">
        <v>1733.943037999999</v>
      </c>
      <c r="F592" s="8">
        <v>192.29570699999985</v>
      </c>
      <c r="G592" s="8">
        <v>2513.4884970000003</v>
      </c>
      <c r="H592" s="8">
        <v>1.602759</v>
      </c>
    </row>
    <row r="593" spans="1:8" x14ac:dyDescent="0.2">
      <c r="A593" s="109"/>
      <c r="B593" s="19">
        <v>16</v>
      </c>
      <c r="C593" s="38">
        <v>35</v>
      </c>
      <c r="D593" s="8">
        <v>9712.9111329999996</v>
      </c>
      <c r="E593" s="8">
        <v>6363.1743669999978</v>
      </c>
      <c r="F593" s="8">
        <v>1964.3169789999988</v>
      </c>
      <c r="G593" s="8">
        <v>7744.5566490000047</v>
      </c>
      <c r="H593" s="8">
        <v>4.0375050000000003</v>
      </c>
    </row>
    <row r="594" spans="1:8" x14ac:dyDescent="0.2">
      <c r="A594" s="109"/>
      <c r="B594" s="19">
        <v>16</v>
      </c>
      <c r="C594" s="38">
        <v>36</v>
      </c>
      <c r="D594" s="8">
        <v>14708.945313</v>
      </c>
      <c r="E594" s="8">
        <v>10619.849922999998</v>
      </c>
      <c r="F594" s="8">
        <v>4239.1294390000094</v>
      </c>
      <c r="G594" s="8">
        <v>10466.395924999993</v>
      </c>
      <c r="H594" s="8">
        <v>3.4199489999999999</v>
      </c>
    </row>
    <row r="595" spans="1:8" x14ac:dyDescent="0.2">
      <c r="A595" s="109"/>
      <c r="B595" s="19">
        <v>16</v>
      </c>
      <c r="C595" s="38">
        <v>37</v>
      </c>
      <c r="D595" s="8">
        <v>26037</v>
      </c>
      <c r="E595" s="8">
        <v>18369.88088500001</v>
      </c>
      <c r="F595" s="8">
        <v>29.267106000000002</v>
      </c>
      <c r="G595" s="8">
        <v>26007.732893999997</v>
      </c>
      <c r="H595" s="8">
        <v>0</v>
      </c>
    </row>
    <row r="596" spans="1:8" x14ac:dyDescent="0.2">
      <c r="A596" s="109" t="s">
        <v>94</v>
      </c>
      <c r="B596" s="19">
        <v>17</v>
      </c>
      <c r="C596" s="38">
        <v>1</v>
      </c>
      <c r="D596" s="8">
        <v>6151.3295900000003</v>
      </c>
      <c r="E596" s="8">
        <v>4623.7942350000021</v>
      </c>
      <c r="F596" s="8">
        <v>3075.0840170000051</v>
      </c>
      <c r="G596" s="8">
        <v>1616.1276529999964</v>
      </c>
      <c r="H596" s="8">
        <v>1460.1179199999999</v>
      </c>
    </row>
    <row r="597" spans="1:8" x14ac:dyDescent="0.2">
      <c r="A597" s="109"/>
      <c r="B597" s="19">
        <v>17</v>
      </c>
      <c r="C597" s="38">
        <v>2</v>
      </c>
      <c r="D597" s="8">
        <v>2766.141357</v>
      </c>
      <c r="E597" s="8">
        <v>1323.0437850000012</v>
      </c>
      <c r="F597" s="8">
        <v>1918.9613680000111</v>
      </c>
      <c r="G597" s="8">
        <v>801.87476399998923</v>
      </c>
      <c r="H597" s="8">
        <v>45.305225</v>
      </c>
    </row>
    <row r="598" spans="1:8" x14ac:dyDescent="0.2">
      <c r="A598" s="109"/>
      <c r="B598" s="19">
        <v>17</v>
      </c>
      <c r="C598" s="38">
        <v>3</v>
      </c>
      <c r="D598" s="8">
        <v>62.405616999999999</v>
      </c>
      <c r="E598" s="8">
        <v>48.947633000000003</v>
      </c>
      <c r="F598" s="8">
        <v>52.816434999999984</v>
      </c>
      <c r="G598" s="8">
        <v>7.2528630000000023</v>
      </c>
      <c r="H598" s="8">
        <v>2.336319</v>
      </c>
    </row>
    <row r="599" spans="1:8" x14ac:dyDescent="0.2">
      <c r="A599" s="109"/>
      <c r="B599" s="19">
        <v>17</v>
      </c>
      <c r="C599" s="38">
        <v>4</v>
      </c>
      <c r="D599" s="8">
        <v>68.711380000000005</v>
      </c>
      <c r="E599" s="8">
        <v>40.692904000000013</v>
      </c>
      <c r="F599" s="8">
        <v>49.402717999999922</v>
      </c>
      <c r="G599" s="8">
        <v>12.928418000000008</v>
      </c>
      <c r="H599" s="8">
        <v>6.3802440000000002</v>
      </c>
    </row>
    <row r="600" spans="1:8" x14ac:dyDescent="0.2">
      <c r="A600" s="109"/>
      <c r="B600" s="19">
        <v>17</v>
      </c>
      <c r="C600" s="38">
        <v>5</v>
      </c>
      <c r="D600" s="8">
        <v>38.922142000000001</v>
      </c>
      <c r="E600" s="8">
        <v>19.577282000000018</v>
      </c>
      <c r="F600" s="8">
        <v>16.817655000000002</v>
      </c>
      <c r="G600" s="8">
        <v>14.339077000000005</v>
      </c>
      <c r="H600" s="8">
        <v>7.7654100000000001</v>
      </c>
    </row>
    <row r="601" spans="1:8" x14ac:dyDescent="0.2">
      <c r="A601" s="109"/>
      <c r="B601" s="19">
        <v>17</v>
      </c>
      <c r="C601" s="38">
        <v>6</v>
      </c>
      <c r="D601" s="8">
        <v>0</v>
      </c>
      <c r="E601" s="8">
        <v>0</v>
      </c>
      <c r="F601" s="8">
        <v>0</v>
      </c>
      <c r="G601" s="8">
        <v>0</v>
      </c>
      <c r="H601" s="8">
        <v>0</v>
      </c>
    </row>
    <row r="602" spans="1:8" x14ac:dyDescent="0.2">
      <c r="A602" s="109"/>
      <c r="B602" s="19">
        <v>17</v>
      </c>
      <c r="C602" s="38">
        <v>7</v>
      </c>
      <c r="D602" s="8">
        <v>1816.4716800000001</v>
      </c>
      <c r="E602" s="8">
        <v>1144.9222739999987</v>
      </c>
      <c r="F602" s="8">
        <v>1469.5674209999975</v>
      </c>
      <c r="G602" s="8">
        <v>346.90425900000048</v>
      </c>
      <c r="H602" s="8">
        <v>0</v>
      </c>
    </row>
    <row r="603" spans="1:8" x14ac:dyDescent="0.2">
      <c r="A603" s="109"/>
      <c r="B603" s="19">
        <v>17</v>
      </c>
      <c r="C603" s="38">
        <v>8</v>
      </c>
      <c r="D603" s="8">
        <v>168.86729399999999</v>
      </c>
      <c r="E603" s="8">
        <v>87.976371000000029</v>
      </c>
      <c r="F603" s="8">
        <v>130.49343000000013</v>
      </c>
      <c r="G603" s="8">
        <v>36.129802999999775</v>
      </c>
      <c r="H603" s="8">
        <v>2.2440609999999999</v>
      </c>
    </row>
    <row r="604" spans="1:8" x14ac:dyDescent="0.2">
      <c r="A604" s="109"/>
      <c r="B604" s="19">
        <v>17</v>
      </c>
      <c r="C604" s="38">
        <v>9</v>
      </c>
      <c r="D604" s="8">
        <v>1667.6213379999999</v>
      </c>
      <c r="E604" s="8">
        <v>988.23676300000136</v>
      </c>
      <c r="F604" s="8">
        <v>1025.2685329999995</v>
      </c>
      <c r="G604" s="8">
        <v>642.35255400000074</v>
      </c>
      <c r="H604" s="8">
        <v>2.5099999999999998E-4</v>
      </c>
    </row>
    <row r="605" spans="1:8" x14ac:dyDescent="0.2">
      <c r="A605" s="109"/>
      <c r="B605" s="19">
        <v>17</v>
      </c>
      <c r="C605" s="38">
        <v>10</v>
      </c>
      <c r="D605" s="8">
        <v>33538.28125</v>
      </c>
      <c r="E605" s="8">
        <v>19382.615920000007</v>
      </c>
      <c r="F605" s="8">
        <v>3477.0892640000006</v>
      </c>
      <c r="G605" s="8">
        <v>30056.341696000014</v>
      </c>
      <c r="H605" s="8">
        <v>4.8502900000000002</v>
      </c>
    </row>
    <row r="606" spans="1:8" x14ac:dyDescent="0.2">
      <c r="A606" s="109"/>
      <c r="B606" s="19">
        <v>17</v>
      </c>
      <c r="C606" s="38">
        <v>11</v>
      </c>
      <c r="D606" s="8">
        <v>18750.880859000001</v>
      </c>
      <c r="E606" s="8">
        <v>6940.5707419999853</v>
      </c>
      <c r="F606" s="8">
        <v>3315.8791829999977</v>
      </c>
      <c r="G606" s="8">
        <v>14280.261320000001</v>
      </c>
      <c r="H606" s="8">
        <v>1154.740356</v>
      </c>
    </row>
    <row r="607" spans="1:8" x14ac:dyDescent="0.2">
      <c r="A607" s="109"/>
      <c r="B607" s="19">
        <v>17</v>
      </c>
      <c r="C607" s="38">
        <v>12</v>
      </c>
      <c r="D607" s="8">
        <v>1077.44751</v>
      </c>
      <c r="E607" s="8">
        <v>469.57396800000072</v>
      </c>
      <c r="F607" s="8">
        <v>77.971052000000086</v>
      </c>
      <c r="G607" s="8">
        <v>993.55093699999964</v>
      </c>
      <c r="H607" s="8">
        <v>5.9255209999999998</v>
      </c>
    </row>
    <row r="608" spans="1:8" x14ac:dyDescent="0.2">
      <c r="A608" s="109"/>
      <c r="B608" s="19">
        <v>17</v>
      </c>
      <c r="C608" s="38">
        <v>13</v>
      </c>
      <c r="D608" s="8">
        <v>2642.7639159999999</v>
      </c>
      <c r="E608" s="8">
        <v>924.97410600000092</v>
      </c>
      <c r="F608" s="8">
        <v>1386.6347140000005</v>
      </c>
      <c r="G608" s="8">
        <v>378.91557899999992</v>
      </c>
      <c r="H608" s="8">
        <v>877.21362299999998</v>
      </c>
    </row>
    <row r="609" spans="1:8" x14ac:dyDescent="0.2">
      <c r="A609" s="109"/>
      <c r="B609" s="19">
        <v>17</v>
      </c>
      <c r="C609" s="38">
        <v>14</v>
      </c>
      <c r="D609" s="8">
        <v>1839.730591</v>
      </c>
      <c r="E609" s="8">
        <v>687.06293000000096</v>
      </c>
      <c r="F609" s="8">
        <v>232.57521100000011</v>
      </c>
      <c r="G609" s="8">
        <v>875.13078299999961</v>
      </c>
      <c r="H609" s="8">
        <v>732.02459699999997</v>
      </c>
    </row>
    <row r="610" spans="1:8" x14ac:dyDescent="0.2">
      <c r="A610" s="109"/>
      <c r="B610" s="19">
        <v>17</v>
      </c>
      <c r="C610" s="38">
        <v>15</v>
      </c>
      <c r="D610" s="8">
        <v>305.98111</v>
      </c>
      <c r="E610" s="8">
        <v>116.74098600000015</v>
      </c>
      <c r="F610" s="8">
        <v>270.22232999999949</v>
      </c>
      <c r="G610" s="8">
        <v>35.758780000000442</v>
      </c>
      <c r="H610" s="8">
        <v>0</v>
      </c>
    </row>
    <row r="611" spans="1:8" x14ac:dyDescent="0.2">
      <c r="A611" s="109"/>
      <c r="B611" s="19">
        <v>17</v>
      </c>
      <c r="C611" s="38">
        <v>16</v>
      </c>
      <c r="D611" s="8">
        <v>1389.419067</v>
      </c>
      <c r="E611" s="8">
        <v>374.2159939999982</v>
      </c>
      <c r="F611" s="8">
        <v>972.80748100000017</v>
      </c>
      <c r="G611" s="8">
        <v>330.25371399999955</v>
      </c>
      <c r="H611" s="8">
        <v>86.357872</v>
      </c>
    </row>
    <row r="612" spans="1:8" x14ac:dyDescent="0.2">
      <c r="A612" s="109"/>
      <c r="B612" s="19">
        <v>17</v>
      </c>
      <c r="C612" s="38">
        <v>17</v>
      </c>
      <c r="D612" s="8">
        <v>30566.697265999999</v>
      </c>
      <c r="E612" s="8">
        <v>6067.259477999959</v>
      </c>
      <c r="F612" s="8">
        <v>18793.79660300005</v>
      </c>
      <c r="G612" s="8">
        <v>7531.0954869999587</v>
      </c>
      <c r="H612" s="8">
        <v>4241.8051759999998</v>
      </c>
    </row>
    <row r="613" spans="1:8" x14ac:dyDescent="0.2">
      <c r="A613" s="109"/>
      <c r="B613" s="19">
        <v>17</v>
      </c>
      <c r="C613" s="38">
        <v>18</v>
      </c>
      <c r="D613" s="8">
        <v>16358.282227</v>
      </c>
      <c r="E613" s="8">
        <v>4671.7199290000126</v>
      </c>
      <c r="F613" s="8">
        <v>13733.046004999991</v>
      </c>
      <c r="G613" s="8">
        <v>1379.979630000013</v>
      </c>
      <c r="H613" s="8">
        <v>1245.256592</v>
      </c>
    </row>
    <row r="614" spans="1:8" x14ac:dyDescent="0.2">
      <c r="A614" s="109"/>
      <c r="B614" s="19">
        <v>17</v>
      </c>
      <c r="C614" s="38">
        <v>19</v>
      </c>
      <c r="D614" s="8">
        <v>2376.2937010000001</v>
      </c>
      <c r="E614" s="8">
        <v>702.36913600000173</v>
      </c>
      <c r="F614" s="8">
        <v>1532.3202690000014</v>
      </c>
      <c r="G614" s="8">
        <v>328.29722399999889</v>
      </c>
      <c r="H614" s="8">
        <v>515.67620799999997</v>
      </c>
    </row>
    <row r="615" spans="1:8" x14ac:dyDescent="0.2">
      <c r="A615" s="109"/>
      <c r="B615" s="19">
        <v>17</v>
      </c>
      <c r="C615" s="38">
        <v>20</v>
      </c>
      <c r="D615" s="8">
        <v>53852.261719000002</v>
      </c>
      <c r="E615" s="8">
        <v>12144.285135999971</v>
      </c>
      <c r="F615" s="8">
        <v>709.39230299999826</v>
      </c>
      <c r="G615" s="8">
        <v>694.12332200000446</v>
      </c>
      <c r="H615" s="8">
        <v>52448.746094000002</v>
      </c>
    </row>
    <row r="616" spans="1:8" x14ac:dyDescent="0.2">
      <c r="A616" s="109"/>
      <c r="B616" s="19">
        <v>17</v>
      </c>
      <c r="C616" s="38">
        <v>21</v>
      </c>
      <c r="D616" s="8">
        <v>788.23345900000004</v>
      </c>
      <c r="E616" s="8">
        <v>280.71995600000042</v>
      </c>
      <c r="F616" s="8">
        <v>143.73283200000014</v>
      </c>
      <c r="G616" s="8">
        <v>644.50062699999989</v>
      </c>
      <c r="H616" s="8">
        <v>0</v>
      </c>
    </row>
    <row r="617" spans="1:8" x14ac:dyDescent="0.2">
      <c r="A617" s="109"/>
      <c r="B617" s="19">
        <v>17</v>
      </c>
      <c r="C617" s="38">
        <v>22</v>
      </c>
      <c r="D617" s="8">
        <v>3359.3303219999998</v>
      </c>
      <c r="E617" s="8">
        <v>838.32692199999883</v>
      </c>
      <c r="F617" s="8">
        <v>1593.1322520000003</v>
      </c>
      <c r="G617" s="8">
        <v>1325.1558029999992</v>
      </c>
      <c r="H617" s="8">
        <v>441.04226699999998</v>
      </c>
    </row>
    <row r="618" spans="1:8" x14ac:dyDescent="0.2">
      <c r="A618" s="109"/>
      <c r="B618" s="19">
        <v>17</v>
      </c>
      <c r="C618" s="38">
        <v>23</v>
      </c>
      <c r="D618" s="8">
        <v>15710.795898</v>
      </c>
      <c r="E618" s="8">
        <v>12671.404198999999</v>
      </c>
      <c r="F618" s="8">
        <v>5982.8797609999929</v>
      </c>
      <c r="G618" s="8">
        <v>7571.8004140000075</v>
      </c>
      <c r="H618" s="8">
        <v>2156.1157229999999</v>
      </c>
    </row>
    <row r="619" spans="1:8" x14ac:dyDescent="0.2">
      <c r="A619" s="109"/>
      <c r="B619" s="19">
        <v>17</v>
      </c>
      <c r="C619" s="38">
        <v>24</v>
      </c>
      <c r="D619" s="8">
        <v>24810.658202999999</v>
      </c>
      <c r="E619" s="8">
        <v>20172.821414000002</v>
      </c>
      <c r="F619" s="8">
        <v>8906.3886770000063</v>
      </c>
      <c r="G619" s="8">
        <v>12531.81786599999</v>
      </c>
      <c r="H619" s="8">
        <v>3372.4516600000002</v>
      </c>
    </row>
    <row r="620" spans="1:8" x14ac:dyDescent="0.2">
      <c r="A620" s="109"/>
      <c r="B620" s="19">
        <v>17</v>
      </c>
      <c r="C620" s="38">
        <v>25</v>
      </c>
      <c r="D620" s="8">
        <v>22661.595702999999</v>
      </c>
      <c r="E620" s="8">
        <v>13529.060184000007</v>
      </c>
      <c r="F620" s="8">
        <v>5524.1343640000114</v>
      </c>
      <c r="G620" s="8">
        <v>15405.394077999983</v>
      </c>
      <c r="H620" s="8">
        <v>1732.0672609999999</v>
      </c>
    </row>
    <row r="621" spans="1:8" x14ac:dyDescent="0.2">
      <c r="A621" s="109"/>
      <c r="B621" s="19">
        <v>17</v>
      </c>
      <c r="C621" s="38">
        <v>26</v>
      </c>
      <c r="D621" s="8">
        <v>3770.0209960000002</v>
      </c>
      <c r="E621" s="8">
        <v>2223.2840499999988</v>
      </c>
      <c r="F621" s="8">
        <v>1709.3000310000027</v>
      </c>
      <c r="G621" s="8">
        <v>2025.5629140000003</v>
      </c>
      <c r="H621" s="8">
        <v>35.158051</v>
      </c>
    </row>
    <row r="622" spans="1:8" x14ac:dyDescent="0.2">
      <c r="A622" s="109"/>
      <c r="B622" s="19">
        <v>17</v>
      </c>
      <c r="C622" s="38">
        <v>27</v>
      </c>
      <c r="D622" s="8">
        <v>7683.3110349999997</v>
      </c>
      <c r="E622" s="8">
        <v>4963.4021380000022</v>
      </c>
      <c r="F622" s="8">
        <v>2483.3874059999994</v>
      </c>
      <c r="G622" s="8">
        <v>4872.7517850000004</v>
      </c>
      <c r="H622" s="8">
        <v>327.17184400000002</v>
      </c>
    </row>
    <row r="623" spans="1:8" x14ac:dyDescent="0.2">
      <c r="A623" s="109"/>
      <c r="B623" s="19">
        <v>17</v>
      </c>
      <c r="C623" s="38">
        <v>28</v>
      </c>
      <c r="D623" s="8">
        <v>27043.726563</v>
      </c>
      <c r="E623" s="8">
        <v>24932.690864999997</v>
      </c>
      <c r="F623" s="8">
        <v>4996.3983429999998</v>
      </c>
      <c r="G623" s="8">
        <v>22044.192171000002</v>
      </c>
      <c r="H623" s="8">
        <v>3.1360489999999999</v>
      </c>
    </row>
    <row r="624" spans="1:8" x14ac:dyDescent="0.2">
      <c r="A624" s="109"/>
      <c r="B624" s="19">
        <v>17</v>
      </c>
      <c r="C624" s="38">
        <v>29</v>
      </c>
      <c r="D624" s="8">
        <v>2290.6965329999998</v>
      </c>
      <c r="E624" s="8">
        <v>1657.1979870000007</v>
      </c>
      <c r="F624" s="8">
        <v>1939.6160110000001</v>
      </c>
      <c r="G624" s="8">
        <v>344.20155299999959</v>
      </c>
      <c r="H624" s="8">
        <v>6.8789689999999997</v>
      </c>
    </row>
    <row r="625" spans="1:8" x14ac:dyDescent="0.2">
      <c r="A625" s="109"/>
      <c r="B625" s="19">
        <v>17</v>
      </c>
      <c r="C625" s="38">
        <v>30</v>
      </c>
      <c r="D625" s="8">
        <v>0</v>
      </c>
      <c r="E625" s="8">
        <v>0</v>
      </c>
      <c r="F625" s="8">
        <v>0</v>
      </c>
      <c r="G625" s="8">
        <v>0</v>
      </c>
      <c r="H625" s="8">
        <v>0</v>
      </c>
    </row>
    <row r="626" spans="1:8" x14ac:dyDescent="0.2">
      <c r="A626" s="109"/>
      <c r="B626" s="19">
        <v>17</v>
      </c>
      <c r="C626" s="38">
        <v>31</v>
      </c>
      <c r="D626" s="8">
        <v>4367.8002930000002</v>
      </c>
      <c r="E626" s="8">
        <v>3715.3308470000002</v>
      </c>
      <c r="F626" s="8">
        <v>4117.1692930000027</v>
      </c>
      <c r="G626" s="8">
        <v>249.50224799999916</v>
      </c>
      <c r="H626" s="8">
        <v>1.128752</v>
      </c>
    </row>
    <row r="627" spans="1:8" x14ac:dyDescent="0.2">
      <c r="A627" s="109"/>
      <c r="B627" s="19">
        <v>17</v>
      </c>
      <c r="C627" s="38">
        <v>32</v>
      </c>
      <c r="D627" s="8">
        <v>11446.259765999999</v>
      </c>
      <c r="E627" s="8">
        <v>10148.836409999998</v>
      </c>
      <c r="F627" s="8">
        <v>87.104163999999983</v>
      </c>
      <c r="G627" s="8">
        <v>11358.444256999999</v>
      </c>
      <c r="H627" s="8">
        <v>0.71134500000000001</v>
      </c>
    </row>
    <row r="628" spans="1:8" x14ac:dyDescent="0.2">
      <c r="A628" s="109"/>
      <c r="B628" s="19">
        <v>17</v>
      </c>
      <c r="C628" s="38">
        <v>33</v>
      </c>
      <c r="D628" s="8">
        <v>8525.1884769999997</v>
      </c>
      <c r="E628" s="8">
        <v>5460.8619179999969</v>
      </c>
      <c r="F628" s="8">
        <v>88.36265699999997</v>
      </c>
      <c r="G628" s="8">
        <v>8435.4131980000002</v>
      </c>
      <c r="H628" s="8">
        <v>1.412622</v>
      </c>
    </row>
    <row r="629" spans="1:8" x14ac:dyDescent="0.2">
      <c r="A629" s="109"/>
      <c r="B629" s="19">
        <v>17</v>
      </c>
      <c r="C629" s="38">
        <v>34</v>
      </c>
      <c r="D629" s="8">
        <v>991.62005599999998</v>
      </c>
      <c r="E629" s="8">
        <v>635.0819840000006</v>
      </c>
      <c r="F629" s="8">
        <v>71.120237999999958</v>
      </c>
      <c r="G629" s="8">
        <v>919.9127840000001</v>
      </c>
      <c r="H629" s="8">
        <v>0.58703399999999994</v>
      </c>
    </row>
    <row r="630" spans="1:8" x14ac:dyDescent="0.2">
      <c r="A630" s="109"/>
      <c r="B630" s="19">
        <v>17</v>
      </c>
      <c r="C630" s="38">
        <v>35</v>
      </c>
      <c r="D630" s="8">
        <v>7211.0805659999996</v>
      </c>
      <c r="E630" s="8">
        <v>4724.1619809999984</v>
      </c>
      <c r="F630" s="8">
        <v>1257.0785030000025</v>
      </c>
      <c r="G630" s="8">
        <v>5951.0045299999974</v>
      </c>
      <c r="H630" s="8">
        <v>2.9975329999999998</v>
      </c>
    </row>
    <row r="631" spans="1:8" x14ac:dyDescent="0.2">
      <c r="A631" s="109"/>
      <c r="B631" s="19">
        <v>17</v>
      </c>
      <c r="C631" s="38">
        <v>36</v>
      </c>
      <c r="D631" s="8">
        <v>7327.4448240000002</v>
      </c>
      <c r="E631" s="8">
        <v>5290.4108339999984</v>
      </c>
      <c r="F631" s="8">
        <v>2030.4300330000015</v>
      </c>
      <c r="G631" s="8">
        <v>5295.3111009999975</v>
      </c>
      <c r="H631" s="8">
        <v>1.7036899999999999</v>
      </c>
    </row>
    <row r="632" spans="1:8" x14ac:dyDescent="0.2">
      <c r="A632" s="109"/>
      <c r="B632" s="19">
        <v>17</v>
      </c>
      <c r="C632" s="38">
        <v>37</v>
      </c>
      <c r="D632" s="8">
        <v>14411.222656</v>
      </c>
      <c r="E632" s="8">
        <v>10167.548093000005</v>
      </c>
      <c r="F632" s="8">
        <v>14.944611999999998</v>
      </c>
      <c r="G632" s="8">
        <v>14396.278044000001</v>
      </c>
      <c r="H632" s="8">
        <v>0</v>
      </c>
    </row>
    <row r="633" spans="1:8" x14ac:dyDescent="0.2">
      <c r="A633" s="109" t="s">
        <v>96</v>
      </c>
      <c r="B633" s="19">
        <v>18</v>
      </c>
      <c r="C633" s="38">
        <v>1</v>
      </c>
      <c r="D633" s="8">
        <v>8044.7416990000002</v>
      </c>
      <c r="E633" s="8">
        <v>6047.0228589999979</v>
      </c>
      <c r="F633" s="8">
        <v>4383.4628830000038</v>
      </c>
      <c r="G633" s="8">
        <v>1751.7287669999964</v>
      </c>
      <c r="H633" s="8">
        <v>1909.5500489999999</v>
      </c>
    </row>
    <row r="634" spans="1:8" x14ac:dyDescent="0.2">
      <c r="A634" s="109"/>
      <c r="B634" s="19">
        <v>18</v>
      </c>
      <c r="C634" s="38">
        <v>2</v>
      </c>
      <c r="D634" s="8">
        <v>2646.4956050000001</v>
      </c>
      <c r="E634" s="8">
        <v>1265.8173090000003</v>
      </c>
      <c r="F634" s="8">
        <v>1921.6867810000101</v>
      </c>
      <c r="G634" s="8">
        <v>681.46321599998964</v>
      </c>
      <c r="H634" s="8">
        <v>43.345607999999999</v>
      </c>
    </row>
    <row r="635" spans="1:8" x14ac:dyDescent="0.2">
      <c r="A635" s="109"/>
      <c r="B635" s="19">
        <v>18</v>
      </c>
      <c r="C635" s="38">
        <v>3</v>
      </c>
      <c r="D635" s="8">
        <v>57.152698999999998</v>
      </c>
      <c r="E635" s="8">
        <v>44.827509000000013</v>
      </c>
      <c r="F635" s="8">
        <v>50.972236999999993</v>
      </c>
      <c r="G635" s="8">
        <v>4.0407999999999937</v>
      </c>
      <c r="H635" s="8">
        <v>2.139662</v>
      </c>
    </row>
    <row r="636" spans="1:8" x14ac:dyDescent="0.2">
      <c r="A636" s="109"/>
      <c r="B636" s="19">
        <v>18</v>
      </c>
      <c r="C636" s="38">
        <v>4</v>
      </c>
      <c r="D636" s="8">
        <v>816.27673300000004</v>
      </c>
      <c r="E636" s="8">
        <v>483.4231620000001</v>
      </c>
      <c r="F636" s="8">
        <v>265.33630899999991</v>
      </c>
      <c r="G636" s="8">
        <v>475.14447200000023</v>
      </c>
      <c r="H636" s="8">
        <v>75.795952</v>
      </c>
    </row>
    <row r="637" spans="1:8" x14ac:dyDescent="0.2">
      <c r="A637" s="109"/>
      <c r="B637" s="19">
        <v>18</v>
      </c>
      <c r="C637" s="38">
        <v>5</v>
      </c>
      <c r="D637" s="8">
        <v>47.681773999999997</v>
      </c>
      <c r="E637" s="8">
        <v>23.983250000000002</v>
      </c>
      <c r="F637" s="8">
        <v>24.650811999999988</v>
      </c>
      <c r="G637" s="8">
        <v>13.517906</v>
      </c>
      <c r="H637" s="8">
        <v>9.5130560000000006</v>
      </c>
    </row>
    <row r="638" spans="1:8" x14ac:dyDescent="0.2">
      <c r="A638" s="109"/>
      <c r="B638" s="19">
        <v>18</v>
      </c>
      <c r="C638" s="38">
        <v>6</v>
      </c>
      <c r="D638" s="8">
        <v>0</v>
      </c>
      <c r="E638" s="8">
        <v>0</v>
      </c>
      <c r="F638" s="8">
        <v>0</v>
      </c>
      <c r="G638" s="8">
        <v>0</v>
      </c>
      <c r="H638" s="8">
        <v>0</v>
      </c>
    </row>
    <row r="639" spans="1:8" x14ac:dyDescent="0.2">
      <c r="A639" s="109"/>
      <c r="B639" s="19">
        <v>18</v>
      </c>
      <c r="C639" s="38">
        <v>7</v>
      </c>
      <c r="D639" s="8">
        <v>2004.5032960000001</v>
      </c>
      <c r="E639" s="8">
        <v>1263.4385339999997</v>
      </c>
      <c r="F639" s="8">
        <v>1587.2641910000023</v>
      </c>
      <c r="G639" s="8">
        <v>417.2391049999971</v>
      </c>
      <c r="H639" s="8">
        <v>0</v>
      </c>
    </row>
    <row r="640" spans="1:8" x14ac:dyDescent="0.2">
      <c r="A640" s="109"/>
      <c r="B640" s="19">
        <v>18</v>
      </c>
      <c r="C640" s="38">
        <v>8</v>
      </c>
      <c r="D640" s="8">
        <v>2822.2780760000001</v>
      </c>
      <c r="E640" s="8">
        <v>1470.3484119999994</v>
      </c>
      <c r="F640" s="8">
        <v>2237.9588540000022</v>
      </c>
      <c r="G640" s="8">
        <v>546.81424799999843</v>
      </c>
      <c r="H640" s="8">
        <v>37.504973999999997</v>
      </c>
    </row>
    <row r="641" spans="1:8" x14ac:dyDescent="0.2">
      <c r="A641" s="109"/>
      <c r="B641" s="19">
        <v>18</v>
      </c>
      <c r="C641" s="38">
        <v>9</v>
      </c>
      <c r="D641" s="8">
        <v>381.172211</v>
      </c>
      <c r="E641" s="8">
        <v>225.8836490000001</v>
      </c>
      <c r="F641" s="8">
        <v>268.673518</v>
      </c>
      <c r="G641" s="8">
        <v>112.49863600000027</v>
      </c>
      <c r="H641" s="8">
        <v>5.7000000000000003E-5</v>
      </c>
    </row>
    <row r="642" spans="1:8" x14ac:dyDescent="0.2">
      <c r="A642" s="109"/>
      <c r="B642" s="19">
        <v>18</v>
      </c>
      <c r="C642" s="38">
        <v>10</v>
      </c>
      <c r="D642" s="8">
        <v>21464.974609000001</v>
      </c>
      <c r="E642" s="8">
        <v>12405.149697999994</v>
      </c>
      <c r="F642" s="8">
        <v>2464.6436469999953</v>
      </c>
      <c r="G642" s="8">
        <v>18997.226708000006</v>
      </c>
      <c r="H642" s="8">
        <v>3.1042540000000001</v>
      </c>
    </row>
    <row r="643" spans="1:8" x14ac:dyDescent="0.2">
      <c r="A643" s="109"/>
      <c r="B643" s="19">
        <v>18</v>
      </c>
      <c r="C643" s="38">
        <v>11</v>
      </c>
      <c r="D643" s="8">
        <v>8290.4785159999992</v>
      </c>
      <c r="E643" s="8">
        <v>3068.6901270000035</v>
      </c>
      <c r="F643" s="8">
        <v>2033.6458620000021</v>
      </c>
      <c r="G643" s="8">
        <v>5011.7384159999956</v>
      </c>
      <c r="H643" s="8">
        <v>1245.0942379999999</v>
      </c>
    </row>
    <row r="644" spans="1:8" x14ac:dyDescent="0.2">
      <c r="A644" s="109"/>
      <c r="B644" s="19">
        <v>18</v>
      </c>
      <c r="C644" s="38">
        <v>12</v>
      </c>
      <c r="D644" s="8">
        <v>2610.0844729999999</v>
      </c>
      <c r="E644" s="8">
        <v>1137.5288879999985</v>
      </c>
      <c r="F644" s="8">
        <v>323.52335899999969</v>
      </c>
      <c r="G644" s="8">
        <v>1935.3310719999999</v>
      </c>
      <c r="H644" s="8">
        <v>351.23004200000003</v>
      </c>
    </row>
    <row r="645" spans="1:8" x14ac:dyDescent="0.2">
      <c r="A645" s="109"/>
      <c r="B645" s="19">
        <v>18</v>
      </c>
      <c r="C645" s="38">
        <v>13</v>
      </c>
      <c r="D645" s="8">
        <v>50.648209000000001</v>
      </c>
      <c r="E645" s="8">
        <v>17.726996999999997</v>
      </c>
      <c r="F645" s="8">
        <v>36.60026399999991</v>
      </c>
      <c r="G645" s="8">
        <v>14.047945000000146</v>
      </c>
      <c r="H645" s="8">
        <v>0</v>
      </c>
    </row>
    <row r="646" spans="1:8" x14ac:dyDescent="0.2">
      <c r="A646" s="109"/>
      <c r="B646" s="19">
        <v>18</v>
      </c>
      <c r="C646" s="38">
        <v>14</v>
      </c>
      <c r="D646" s="8">
        <v>185.46104399999999</v>
      </c>
      <c r="E646" s="8">
        <v>69.261997000000022</v>
      </c>
      <c r="F646" s="8">
        <v>32.154228999999972</v>
      </c>
      <c r="G646" s="8">
        <v>153.306815</v>
      </c>
      <c r="H646" s="8">
        <v>0</v>
      </c>
    </row>
    <row r="647" spans="1:8" x14ac:dyDescent="0.2">
      <c r="A647" s="109"/>
      <c r="B647" s="19">
        <v>18</v>
      </c>
      <c r="C647" s="38">
        <v>15</v>
      </c>
      <c r="D647" s="8">
        <v>519.32208300000002</v>
      </c>
      <c r="E647" s="8">
        <v>198.13698000000005</v>
      </c>
      <c r="F647" s="8">
        <v>466.26899300000008</v>
      </c>
      <c r="G647" s="8">
        <v>53.053089999999941</v>
      </c>
      <c r="H647" s="8">
        <v>0</v>
      </c>
    </row>
    <row r="648" spans="1:8" x14ac:dyDescent="0.2">
      <c r="A648" s="109"/>
      <c r="B648" s="19">
        <v>18</v>
      </c>
      <c r="C648" s="38">
        <v>16</v>
      </c>
      <c r="D648" s="8">
        <v>238.274078</v>
      </c>
      <c r="E648" s="8">
        <v>64.174997999999817</v>
      </c>
      <c r="F648" s="8">
        <v>176.38273599999971</v>
      </c>
      <c r="G648" s="8">
        <v>61.891342000000272</v>
      </c>
      <c r="H648" s="8">
        <v>0</v>
      </c>
    </row>
    <row r="649" spans="1:8" x14ac:dyDescent="0.2">
      <c r="A649" s="109"/>
      <c r="B649" s="19">
        <v>18</v>
      </c>
      <c r="C649" s="38">
        <v>17</v>
      </c>
      <c r="D649" s="8">
        <v>3836.1899410000001</v>
      </c>
      <c r="E649" s="8">
        <v>761.45513799999799</v>
      </c>
      <c r="F649" s="8">
        <v>2761.9750259999992</v>
      </c>
      <c r="G649" s="8">
        <v>1067.7311230000012</v>
      </c>
      <c r="H649" s="8">
        <v>6.4837920000000002</v>
      </c>
    </row>
    <row r="650" spans="1:8" x14ac:dyDescent="0.2">
      <c r="A650" s="109"/>
      <c r="B650" s="19">
        <v>18</v>
      </c>
      <c r="C650" s="38">
        <v>18</v>
      </c>
      <c r="D650" s="8">
        <v>816.82879600000001</v>
      </c>
      <c r="E650" s="8">
        <v>233.27600300000046</v>
      </c>
      <c r="F650" s="8">
        <v>760.10710499999971</v>
      </c>
      <c r="G650" s="8">
        <v>55.994690000000261</v>
      </c>
      <c r="H650" s="8">
        <v>0.72700100000000001</v>
      </c>
    </row>
    <row r="651" spans="1:8" x14ac:dyDescent="0.2">
      <c r="A651" s="109"/>
      <c r="B651" s="19">
        <v>18</v>
      </c>
      <c r="C651" s="38">
        <v>19</v>
      </c>
      <c r="D651" s="8">
        <v>299.841003</v>
      </c>
      <c r="E651" s="8">
        <v>88.624996999999937</v>
      </c>
      <c r="F651" s="8">
        <v>241.7873740000002</v>
      </c>
      <c r="G651" s="8">
        <v>58.053628999999717</v>
      </c>
      <c r="H651" s="8">
        <v>0</v>
      </c>
    </row>
    <row r="652" spans="1:8" x14ac:dyDescent="0.2">
      <c r="A652" s="109"/>
      <c r="B652" s="19">
        <v>18</v>
      </c>
      <c r="C652" s="38">
        <v>20</v>
      </c>
      <c r="D652" s="8">
        <v>43.487864999999999</v>
      </c>
      <c r="E652" s="8">
        <v>9.8070169999999557</v>
      </c>
      <c r="F652" s="8">
        <v>17.966487999999991</v>
      </c>
      <c r="G652" s="8">
        <v>25.521377000000012</v>
      </c>
      <c r="H652" s="8">
        <v>0</v>
      </c>
    </row>
    <row r="653" spans="1:8" x14ac:dyDescent="0.2">
      <c r="A653" s="109"/>
      <c r="B653" s="19">
        <v>18</v>
      </c>
      <c r="C653" s="38">
        <v>21</v>
      </c>
      <c r="D653" s="8">
        <v>172.994675</v>
      </c>
      <c r="E653" s="8">
        <v>61.609990000000131</v>
      </c>
      <c r="F653" s="8">
        <v>38.838093000000008</v>
      </c>
      <c r="G653" s="8">
        <v>134.15658199999996</v>
      </c>
      <c r="H653" s="8">
        <v>0</v>
      </c>
    </row>
    <row r="654" spans="1:8" x14ac:dyDescent="0.2">
      <c r="A654" s="109"/>
      <c r="B654" s="19">
        <v>18</v>
      </c>
      <c r="C654" s="38">
        <v>22</v>
      </c>
      <c r="D654" s="8">
        <v>130.37373400000001</v>
      </c>
      <c r="E654" s="8">
        <v>32.535014999999952</v>
      </c>
      <c r="F654" s="8">
        <v>73.53832799999995</v>
      </c>
      <c r="G654" s="8">
        <v>56.835406000000084</v>
      </c>
      <c r="H654" s="8">
        <v>0</v>
      </c>
    </row>
    <row r="655" spans="1:8" x14ac:dyDescent="0.2">
      <c r="A655" s="109"/>
      <c r="B655" s="19">
        <v>18</v>
      </c>
      <c r="C655" s="38">
        <v>23</v>
      </c>
      <c r="D655" s="8">
        <v>7946.2602539999998</v>
      </c>
      <c r="E655" s="8">
        <v>6408.9862339999981</v>
      </c>
      <c r="F655" s="8">
        <v>2790.7812810000009</v>
      </c>
      <c r="G655" s="8">
        <v>4064.951384999998</v>
      </c>
      <c r="H655" s="8">
        <v>1090.5275879999999</v>
      </c>
    </row>
    <row r="656" spans="1:8" x14ac:dyDescent="0.2">
      <c r="A656" s="109"/>
      <c r="B656" s="19">
        <v>18</v>
      </c>
      <c r="C656" s="38">
        <v>24</v>
      </c>
      <c r="D656" s="8">
        <v>13928.128906</v>
      </c>
      <c r="E656" s="8">
        <v>11324.554713000003</v>
      </c>
      <c r="F656" s="8">
        <v>4794.3398070000021</v>
      </c>
      <c r="G656" s="8">
        <v>7240.5727900000002</v>
      </c>
      <c r="H656" s="8">
        <v>1893.2163089999999</v>
      </c>
    </row>
    <row r="657" spans="1:8" x14ac:dyDescent="0.2">
      <c r="A657" s="109"/>
      <c r="B657" s="19">
        <v>18</v>
      </c>
      <c r="C657" s="38">
        <v>25</v>
      </c>
      <c r="D657" s="8">
        <v>7581.009277000001</v>
      </c>
      <c r="E657" s="8">
        <v>4525.8920619999999</v>
      </c>
      <c r="F657" s="8">
        <v>1798.2599130000001</v>
      </c>
      <c r="G657" s="8">
        <v>5203.3189439999996</v>
      </c>
      <c r="H657" s="8">
        <v>579.43042000000003</v>
      </c>
    </row>
    <row r="658" spans="1:8" x14ac:dyDescent="0.2">
      <c r="A658" s="109"/>
      <c r="B658" s="19">
        <v>18</v>
      </c>
      <c r="C658" s="38">
        <v>26</v>
      </c>
      <c r="D658" s="8">
        <v>1030.645996</v>
      </c>
      <c r="E658" s="8">
        <v>607.79997099999935</v>
      </c>
      <c r="F658" s="8">
        <v>510.0037759999999</v>
      </c>
      <c r="G658" s="8">
        <v>511.030734</v>
      </c>
      <c r="H658" s="8">
        <v>9.6114859999999993</v>
      </c>
    </row>
    <row r="659" spans="1:8" x14ac:dyDescent="0.2">
      <c r="A659" s="109"/>
      <c r="B659" s="19">
        <v>18</v>
      </c>
      <c r="C659" s="38">
        <v>27</v>
      </c>
      <c r="D659" s="8">
        <v>4151.0141599999997</v>
      </c>
      <c r="E659" s="8">
        <v>2681.5460339999986</v>
      </c>
      <c r="F659" s="8">
        <v>1560.6500219999978</v>
      </c>
      <c r="G659" s="8">
        <v>2413.6050590000009</v>
      </c>
      <c r="H659" s="8">
        <v>176.75907900000001</v>
      </c>
    </row>
    <row r="660" spans="1:8" x14ac:dyDescent="0.2">
      <c r="A660" s="109"/>
      <c r="B660" s="19">
        <v>18</v>
      </c>
      <c r="C660" s="38">
        <v>28</v>
      </c>
      <c r="D660" s="8">
        <v>17698.412109000001</v>
      </c>
      <c r="E660" s="8">
        <v>16316.872483999998</v>
      </c>
      <c r="F660" s="8">
        <v>3482.5323670000002</v>
      </c>
      <c r="G660" s="8">
        <v>14213.827395999997</v>
      </c>
      <c r="H660" s="8">
        <v>2.052346</v>
      </c>
    </row>
    <row r="661" spans="1:8" x14ac:dyDescent="0.2">
      <c r="A661" s="109"/>
      <c r="B661" s="19">
        <v>18</v>
      </c>
      <c r="C661" s="38">
        <v>29</v>
      </c>
      <c r="D661" s="8">
        <v>1077.6295170000001</v>
      </c>
      <c r="E661" s="8">
        <v>779.60807900000032</v>
      </c>
      <c r="F661" s="8">
        <v>896.61286199999961</v>
      </c>
      <c r="G661" s="8">
        <v>177.78053000000074</v>
      </c>
      <c r="H661" s="8">
        <v>3.2361249999999999</v>
      </c>
    </row>
    <row r="662" spans="1:8" x14ac:dyDescent="0.2">
      <c r="A662" s="109"/>
      <c r="B662" s="19">
        <v>18</v>
      </c>
      <c r="C662" s="38">
        <v>30</v>
      </c>
      <c r="D662" s="8">
        <v>13.889222999999999</v>
      </c>
      <c r="E662" s="8">
        <v>8.450018999999994</v>
      </c>
      <c r="F662" s="8">
        <v>13.663566999999999</v>
      </c>
      <c r="G662" s="8">
        <v>0.22565600000000197</v>
      </c>
      <c r="H662" s="8">
        <v>0</v>
      </c>
    </row>
    <row r="663" spans="1:8" x14ac:dyDescent="0.2">
      <c r="A663" s="109"/>
      <c r="B663" s="19">
        <v>18</v>
      </c>
      <c r="C663" s="38">
        <v>31</v>
      </c>
      <c r="D663" s="8">
        <v>2303.8393550000001</v>
      </c>
      <c r="E663" s="8">
        <v>1959.6879170000002</v>
      </c>
      <c r="F663" s="8">
        <v>2174.4072569999976</v>
      </c>
      <c r="G663" s="8">
        <v>128.83672600000145</v>
      </c>
      <c r="H663" s="8">
        <v>0.59537200000000001</v>
      </c>
    </row>
    <row r="664" spans="1:8" x14ac:dyDescent="0.2">
      <c r="A664" s="109"/>
      <c r="B664" s="19">
        <v>18</v>
      </c>
      <c r="C664" s="38">
        <v>32</v>
      </c>
      <c r="D664" s="8">
        <v>6851.220703</v>
      </c>
      <c r="E664" s="8">
        <v>6074.6409390000008</v>
      </c>
      <c r="F664" s="8">
        <v>48.056047999999933</v>
      </c>
      <c r="G664" s="8">
        <v>6802.7388759999994</v>
      </c>
      <c r="H664" s="8">
        <v>0.42577900000000002</v>
      </c>
    </row>
    <row r="665" spans="1:8" x14ac:dyDescent="0.2">
      <c r="A665" s="109"/>
      <c r="B665" s="19">
        <v>18</v>
      </c>
      <c r="C665" s="38">
        <v>33</v>
      </c>
      <c r="D665" s="8">
        <v>4761.0439450000003</v>
      </c>
      <c r="E665" s="8">
        <v>3049.7159930000016</v>
      </c>
      <c r="F665" s="8">
        <v>37.482660999999922</v>
      </c>
      <c r="G665" s="8">
        <v>4722.7723800000003</v>
      </c>
      <c r="H665" s="8">
        <v>0.78890400000000005</v>
      </c>
    </row>
    <row r="666" spans="1:8" x14ac:dyDescent="0.2">
      <c r="A666" s="109"/>
      <c r="B666" s="19">
        <v>18</v>
      </c>
      <c r="C666" s="38">
        <v>34</v>
      </c>
      <c r="D666" s="8">
        <v>594.29095500000005</v>
      </c>
      <c r="E666" s="8">
        <v>380.61300000000006</v>
      </c>
      <c r="F666" s="8">
        <v>83.134358000000006</v>
      </c>
      <c r="G666" s="8">
        <v>510.80478000000022</v>
      </c>
      <c r="H666" s="8">
        <v>0.35181699999999999</v>
      </c>
    </row>
    <row r="667" spans="1:8" x14ac:dyDescent="0.2">
      <c r="A667" s="109"/>
      <c r="B667" s="19">
        <v>18</v>
      </c>
      <c r="C667" s="38">
        <v>35</v>
      </c>
      <c r="D667" s="8">
        <v>14552.010742</v>
      </c>
      <c r="E667" s="8">
        <v>9533.3913100000082</v>
      </c>
      <c r="F667" s="8">
        <v>2377.8851689999988</v>
      </c>
      <c r="G667" s="8">
        <v>12168.076530000002</v>
      </c>
      <c r="H667" s="8">
        <v>6.0490430000000002</v>
      </c>
    </row>
    <row r="668" spans="1:8" x14ac:dyDescent="0.2">
      <c r="A668" s="109"/>
      <c r="B668" s="19">
        <v>18</v>
      </c>
      <c r="C668" s="38">
        <v>36</v>
      </c>
      <c r="D668" s="8">
        <v>3433.9377439999998</v>
      </c>
      <c r="E668" s="8">
        <v>2479.301057000001</v>
      </c>
      <c r="F668" s="8">
        <v>1061.690467000001</v>
      </c>
      <c r="G668" s="8">
        <v>2371.4488589999987</v>
      </c>
      <c r="H668" s="8">
        <v>0.79841799999999996</v>
      </c>
    </row>
    <row r="669" spans="1:8" x14ac:dyDescent="0.2">
      <c r="A669" s="109"/>
      <c r="B669" s="19">
        <v>18</v>
      </c>
      <c r="C669" s="38">
        <v>37</v>
      </c>
      <c r="D669" s="8">
        <v>12149.408203000001</v>
      </c>
      <c r="E669" s="8">
        <v>8571.7703920000004</v>
      </c>
      <c r="F669" s="8">
        <v>8.2153819999999982</v>
      </c>
      <c r="G669" s="8">
        <v>12141.192821000001</v>
      </c>
      <c r="H669" s="8">
        <v>0</v>
      </c>
    </row>
    <row r="670" spans="1:8" x14ac:dyDescent="0.2">
      <c r="A670" s="109" t="s">
        <v>98</v>
      </c>
      <c r="B670" s="19">
        <v>19</v>
      </c>
      <c r="C670" s="38">
        <v>1</v>
      </c>
      <c r="D670" s="8">
        <v>4633.3525390000004</v>
      </c>
      <c r="E670" s="8">
        <v>3482.7704409999997</v>
      </c>
      <c r="F670" s="8">
        <v>2291.4532950000012</v>
      </c>
      <c r="G670" s="8">
        <v>1242.097851999999</v>
      </c>
      <c r="H670" s="8">
        <v>1099.8013920000001</v>
      </c>
    </row>
    <row r="671" spans="1:8" x14ac:dyDescent="0.2">
      <c r="A671" s="109"/>
      <c r="B671" s="19">
        <v>19</v>
      </c>
      <c r="C671" s="38">
        <v>2</v>
      </c>
      <c r="D671" s="8">
        <v>6955.4516599999997</v>
      </c>
      <c r="E671" s="8">
        <v>3326.7886480000011</v>
      </c>
      <c r="F671" s="8">
        <v>4737.1917960000083</v>
      </c>
      <c r="G671" s="8">
        <v>2104.3400569999872</v>
      </c>
      <c r="H671" s="8">
        <v>113.91980700000001</v>
      </c>
    </row>
    <row r="672" spans="1:8" x14ac:dyDescent="0.2">
      <c r="A672" s="109"/>
      <c r="B672" s="19">
        <v>19</v>
      </c>
      <c r="C672" s="38">
        <v>3</v>
      </c>
      <c r="D672" s="8">
        <v>22.175888</v>
      </c>
      <c r="E672" s="8">
        <v>17.393569000000003</v>
      </c>
      <c r="F672" s="8">
        <v>19.278332000000002</v>
      </c>
      <c r="G672" s="8">
        <v>2.0673430000000015</v>
      </c>
      <c r="H672" s="8">
        <v>0.83021299999999998</v>
      </c>
    </row>
    <row r="673" spans="1:8" x14ac:dyDescent="0.2">
      <c r="A673" s="109"/>
      <c r="B673" s="19">
        <v>19</v>
      </c>
      <c r="C673" s="38">
        <v>4</v>
      </c>
      <c r="D673" s="8">
        <v>1.4347460000000001</v>
      </c>
      <c r="E673" s="8">
        <v>0.84971800000000119</v>
      </c>
      <c r="F673" s="8">
        <v>0.52380599999999788</v>
      </c>
      <c r="G673" s="8">
        <v>0.77771600000000229</v>
      </c>
      <c r="H673" s="8">
        <v>0.13322400000000001</v>
      </c>
    </row>
    <row r="674" spans="1:8" x14ac:dyDescent="0.2">
      <c r="A674" s="109"/>
      <c r="B674" s="19">
        <v>19</v>
      </c>
      <c r="C674" s="38">
        <v>5</v>
      </c>
      <c r="D674" s="8">
        <v>39.409767000000002</v>
      </c>
      <c r="E674" s="8">
        <v>19.822558000000001</v>
      </c>
      <c r="F674" s="8">
        <v>17.609595000000017</v>
      </c>
      <c r="G674" s="8">
        <v>13.937474999999987</v>
      </c>
      <c r="H674" s="8">
        <v>7.8626969999999998</v>
      </c>
    </row>
    <row r="675" spans="1:8" x14ac:dyDescent="0.2">
      <c r="A675" s="109"/>
      <c r="B675" s="19">
        <v>19</v>
      </c>
      <c r="C675" s="38">
        <v>6</v>
      </c>
      <c r="D675" s="8">
        <v>6837.7353519999997</v>
      </c>
      <c r="E675" s="8">
        <v>5627.8645929999984</v>
      </c>
      <c r="F675" s="8">
        <v>5338.2665369999977</v>
      </c>
      <c r="G675" s="8">
        <v>1499.4688149999979</v>
      </c>
      <c r="H675" s="8">
        <v>0</v>
      </c>
    </row>
    <row r="676" spans="1:8" x14ac:dyDescent="0.2">
      <c r="A676" s="109"/>
      <c r="B676" s="19">
        <v>19</v>
      </c>
      <c r="C676" s="38">
        <v>7</v>
      </c>
      <c r="D676" s="8">
        <v>10322.780273</v>
      </c>
      <c r="E676" s="8">
        <v>6506.4489700000022</v>
      </c>
      <c r="F676" s="8">
        <v>9801.0377030000072</v>
      </c>
      <c r="G676" s="8">
        <v>312.69374199997947</v>
      </c>
      <c r="H676" s="8">
        <v>209.04882799999999</v>
      </c>
    </row>
    <row r="677" spans="1:8" x14ac:dyDescent="0.2">
      <c r="A677" s="109"/>
      <c r="B677" s="19">
        <v>19</v>
      </c>
      <c r="C677" s="38">
        <v>8</v>
      </c>
      <c r="D677" s="8">
        <v>25157.134765999999</v>
      </c>
      <c r="E677" s="8">
        <v>13106.345952000001</v>
      </c>
      <c r="F677" s="8">
        <v>19690.427660999947</v>
      </c>
      <c r="G677" s="8">
        <v>5132.3964360000718</v>
      </c>
      <c r="H677" s="8">
        <v>334.31066900000002</v>
      </c>
    </row>
    <row r="678" spans="1:8" x14ac:dyDescent="0.2">
      <c r="A678" s="109"/>
      <c r="B678" s="19">
        <v>19</v>
      </c>
      <c r="C678" s="38">
        <v>9</v>
      </c>
      <c r="D678" s="8">
        <v>6831.7714839999999</v>
      </c>
      <c r="E678" s="8">
        <v>4048.5256719999993</v>
      </c>
      <c r="F678" s="8">
        <v>3591.101868000007</v>
      </c>
      <c r="G678" s="8">
        <v>3240.6685879999923</v>
      </c>
      <c r="H678" s="8">
        <v>1.0280000000000001E-3</v>
      </c>
    </row>
    <row r="679" spans="1:8" x14ac:dyDescent="0.2">
      <c r="A679" s="109"/>
      <c r="B679" s="19">
        <v>19</v>
      </c>
      <c r="C679" s="38">
        <v>10</v>
      </c>
      <c r="D679" s="8">
        <v>192388.046875</v>
      </c>
      <c r="E679" s="8">
        <v>111185.89220600009</v>
      </c>
      <c r="F679" s="8">
        <v>18999.475733999952</v>
      </c>
      <c r="G679" s="8">
        <v>173360.74807600002</v>
      </c>
      <c r="H679" s="8">
        <v>27.823065</v>
      </c>
    </row>
    <row r="680" spans="1:8" x14ac:dyDescent="0.2">
      <c r="A680" s="109"/>
      <c r="B680" s="19">
        <v>19</v>
      </c>
      <c r="C680" s="38">
        <v>11</v>
      </c>
      <c r="D680" s="8">
        <v>107424.671875</v>
      </c>
      <c r="E680" s="8">
        <v>39762.858293999954</v>
      </c>
      <c r="F680" s="8">
        <v>16887.716122999991</v>
      </c>
      <c r="G680" s="8">
        <v>77236.972353999998</v>
      </c>
      <c r="H680" s="8">
        <v>13299.983398</v>
      </c>
    </row>
    <row r="681" spans="1:8" x14ac:dyDescent="0.2">
      <c r="A681" s="109"/>
      <c r="B681" s="19">
        <v>19</v>
      </c>
      <c r="C681" s="38">
        <v>12</v>
      </c>
      <c r="D681" s="8">
        <v>39453.042969000002</v>
      </c>
      <c r="E681" s="8">
        <v>17194.455195000017</v>
      </c>
      <c r="F681" s="8">
        <v>2142.9362959999989</v>
      </c>
      <c r="G681" s="8">
        <v>31350.774152999995</v>
      </c>
      <c r="H681" s="8">
        <v>5959.3325199999999</v>
      </c>
    </row>
    <row r="682" spans="1:8" x14ac:dyDescent="0.2">
      <c r="A682" s="109"/>
      <c r="B682" s="19">
        <v>19</v>
      </c>
      <c r="C682" s="38">
        <v>13</v>
      </c>
      <c r="D682" s="8">
        <v>4745.591797</v>
      </c>
      <c r="E682" s="8">
        <v>1660.9691680000003</v>
      </c>
      <c r="F682" s="8">
        <v>2644.5068260000021</v>
      </c>
      <c r="G682" s="8">
        <v>692.6181739999987</v>
      </c>
      <c r="H682" s="8">
        <v>1408.466797</v>
      </c>
    </row>
    <row r="683" spans="1:8" x14ac:dyDescent="0.2">
      <c r="A683" s="109"/>
      <c r="B683" s="19">
        <v>19</v>
      </c>
      <c r="C683" s="38">
        <v>14</v>
      </c>
      <c r="D683" s="8">
        <v>10893.636719</v>
      </c>
      <c r="E683" s="8">
        <v>4068.3209919999927</v>
      </c>
      <c r="F683" s="8">
        <v>2136.3719950000045</v>
      </c>
      <c r="G683" s="8">
        <v>8149.3441309999907</v>
      </c>
      <c r="H683" s="8">
        <v>607.92059300000005</v>
      </c>
    </row>
    <row r="684" spans="1:8" x14ac:dyDescent="0.2">
      <c r="A684" s="109"/>
      <c r="B684" s="19">
        <v>19</v>
      </c>
      <c r="C684" s="38">
        <v>15</v>
      </c>
      <c r="D684" s="8">
        <v>3152.9833979999999</v>
      </c>
      <c r="E684" s="8">
        <v>1202.9579289999972</v>
      </c>
      <c r="F684" s="8">
        <v>2667.0678460000026</v>
      </c>
      <c r="G684" s="8">
        <v>308.72870799999714</v>
      </c>
      <c r="H684" s="8">
        <v>177.18684400000001</v>
      </c>
    </row>
    <row r="685" spans="1:8" x14ac:dyDescent="0.2">
      <c r="A685" s="109"/>
      <c r="B685" s="19">
        <v>19</v>
      </c>
      <c r="C685" s="38">
        <v>16</v>
      </c>
      <c r="D685" s="8">
        <v>24606.945313</v>
      </c>
      <c r="E685" s="8">
        <v>6627.4548299999969</v>
      </c>
      <c r="F685" s="8">
        <v>15702.056727999989</v>
      </c>
      <c r="G685" s="8">
        <v>5318.1356550000191</v>
      </c>
      <c r="H685" s="8">
        <v>3586.7529300000001</v>
      </c>
    </row>
    <row r="686" spans="1:8" x14ac:dyDescent="0.2">
      <c r="A686" s="109"/>
      <c r="B686" s="19">
        <v>19</v>
      </c>
      <c r="C686" s="38">
        <v>17</v>
      </c>
      <c r="D686" s="8">
        <v>173262.53125</v>
      </c>
      <c r="E686" s="8">
        <v>34391.314860000115</v>
      </c>
      <c r="F686" s="8">
        <v>105883.80389399995</v>
      </c>
      <c r="G686" s="8">
        <v>41587.494934000089</v>
      </c>
      <c r="H686" s="8">
        <v>25791.232422000001</v>
      </c>
    </row>
    <row r="687" spans="1:8" x14ac:dyDescent="0.2">
      <c r="A687" s="109"/>
      <c r="B687" s="19">
        <v>19</v>
      </c>
      <c r="C687" s="38">
        <v>18</v>
      </c>
      <c r="D687" s="8">
        <v>42082.089844000002</v>
      </c>
      <c r="E687" s="8">
        <v>12018.113581999998</v>
      </c>
      <c r="F687" s="8">
        <v>27873.87096199999</v>
      </c>
      <c r="G687" s="8">
        <v>2398.5548190000263</v>
      </c>
      <c r="H687" s="8">
        <v>11809.664063</v>
      </c>
    </row>
    <row r="688" spans="1:8" x14ac:dyDescent="0.2">
      <c r="A688" s="109"/>
      <c r="B688" s="19">
        <v>19</v>
      </c>
      <c r="C688" s="38">
        <v>19</v>
      </c>
      <c r="D688" s="8">
        <v>164735.09375</v>
      </c>
      <c r="E688" s="8">
        <v>48691.30004200009</v>
      </c>
      <c r="F688" s="8">
        <v>98264.798757999975</v>
      </c>
      <c r="G688" s="8">
        <v>14567.134835999992</v>
      </c>
      <c r="H688" s="8">
        <v>51903.160155999998</v>
      </c>
    </row>
    <row r="689" spans="1:8" x14ac:dyDescent="0.2">
      <c r="A689" s="109"/>
      <c r="B689" s="19">
        <v>19</v>
      </c>
      <c r="C689" s="38">
        <v>20</v>
      </c>
      <c r="D689" s="8">
        <v>411730.0625</v>
      </c>
      <c r="E689" s="8">
        <v>92849.692129000265</v>
      </c>
      <c r="F689" s="8">
        <v>82808.04770300012</v>
      </c>
      <c r="G689" s="8">
        <v>66652.171046999865</v>
      </c>
      <c r="H689" s="8">
        <v>262269.84375</v>
      </c>
    </row>
    <row r="690" spans="1:8" x14ac:dyDescent="0.2">
      <c r="A690" s="109"/>
      <c r="B690" s="19">
        <v>19</v>
      </c>
      <c r="C690" s="38">
        <v>21</v>
      </c>
      <c r="D690" s="8">
        <v>9475.3173829999996</v>
      </c>
      <c r="E690" s="8">
        <v>3374.5213729999946</v>
      </c>
      <c r="F690" s="8">
        <v>1094.0525250000021</v>
      </c>
      <c r="G690" s="8">
        <v>4763.1606099999963</v>
      </c>
      <c r="H690" s="8">
        <v>3618.1042480000001</v>
      </c>
    </row>
    <row r="691" spans="1:8" x14ac:dyDescent="0.2">
      <c r="A691" s="109"/>
      <c r="B691" s="19">
        <v>19</v>
      </c>
      <c r="C691" s="38">
        <v>22</v>
      </c>
      <c r="D691" s="8">
        <v>21082.740234000001</v>
      </c>
      <c r="E691" s="8">
        <v>5261.2360039999949</v>
      </c>
      <c r="F691" s="8">
        <v>2900.8485759999994</v>
      </c>
      <c r="G691" s="8">
        <v>1703.9990800000023</v>
      </c>
      <c r="H691" s="8">
        <v>16477.892577999999</v>
      </c>
    </row>
    <row r="692" spans="1:8" x14ac:dyDescent="0.2">
      <c r="A692" s="109"/>
      <c r="B692" s="19">
        <v>19</v>
      </c>
      <c r="C692" s="38">
        <v>23</v>
      </c>
      <c r="D692" s="8">
        <v>131684.46875</v>
      </c>
      <c r="E692" s="8">
        <v>106208.94765399995</v>
      </c>
      <c r="F692" s="8">
        <v>47132.921010999991</v>
      </c>
      <c r="G692" s="8">
        <v>66479.455942000001</v>
      </c>
      <c r="H692" s="8">
        <v>18072.091797000001</v>
      </c>
    </row>
    <row r="693" spans="1:8" x14ac:dyDescent="0.2">
      <c r="A693" s="109"/>
      <c r="B693" s="19">
        <v>19</v>
      </c>
      <c r="C693" s="38">
        <v>24</v>
      </c>
      <c r="D693" s="8">
        <v>125607.015625</v>
      </c>
      <c r="E693" s="8">
        <v>102127.39532799998</v>
      </c>
      <c r="F693" s="8">
        <v>44494.338548000007</v>
      </c>
      <c r="G693" s="8">
        <v>64039.223952000015</v>
      </c>
      <c r="H693" s="8">
        <v>17073.453125</v>
      </c>
    </row>
    <row r="694" spans="1:8" x14ac:dyDescent="0.2">
      <c r="A694" s="109"/>
      <c r="B694" s="19">
        <v>19</v>
      </c>
      <c r="C694" s="38">
        <v>25</v>
      </c>
      <c r="D694" s="8">
        <v>169271.34375</v>
      </c>
      <c r="E694" s="8">
        <v>101055.64509299997</v>
      </c>
      <c r="F694" s="8">
        <v>38413.737480000018</v>
      </c>
      <c r="G694" s="8">
        <v>117919.88751999997</v>
      </c>
      <c r="H694" s="8">
        <v>12937.71875</v>
      </c>
    </row>
    <row r="695" spans="1:8" x14ac:dyDescent="0.2">
      <c r="A695" s="109"/>
      <c r="B695" s="19">
        <v>19</v>
      </c>
      <c r="C695" s="38">
        <v>26</v>
      </c>
      <c r="D695" s="8">
        <v>44291.628905999998</v>
      </c>
      <c r="E695" s="8">
        <v>26119.979624999985</v>
      </c>
      <c r="F695" s="8">
        <v>18027.502987000036</v>
      </c>
      <c r="G695" s="8">
        <v>25851.075900999949</v>
      </c>
      <c r="H695" s="8">
        <v>413.05001800000002</v>
      </c>
    </row>
    <row r="696" spans="1:8" x14ac:dyDescent="0.2">
      <c r="A696" s="109"/>
      <c r="B696" s="19">
        <v>19</v>
      </c>
      <c r="C696" s="38">
        <v>27</v>
      </c>
      <c r="D696" s="8">
        <v>74845.15625</v>
      </c>
      <c r="E696" s="8">
        <v>48349.805323999986</v>
      </c>
      <c r="F696" s="8">
        <v>23356.800350000012</v>
      </c>
      <c r="G696" s="8">
        <v>48301.288517000008</v>
      </c>
      <c r="H696" s="8">
        <v>3187.0673830000001</v>
      </c>
    </row>
    <row r="697" spans="1:8" x14ac:dyDescent="0.2">
      <c r="A697" s="109"/>
      <c r="B697" s="19">
        <v>19</v>
      </c>
      <c r="C697" s="38">
        <v>28</v>
      </c>
      <c r="D697" s="8">
        <v>111997.84375</v>
      </c>
      <c r="E697" s="8">
        <v>103255.28311400001</v>
      </c>
      <c r="F697" s="8">
        <v>17078.393978999993</v>
      </c>
      <c r="G697" s="8">
        <v>94906.462258999993</v>
      </c>
      <c r="H697" s="8">
        <v>12.987512000000001</v>
      </c>
    </row>
    <row r="698" spans="1:8" x14ac:dyDescent="0.2">
      <c r="A698" s="109"/>
      <c r="B698" s="19">
        <v>19</v>
      </c>
      <c r="C698" s="38">
        <v>29</v>
      </c>
      <c r="D698" s="8">
        <v>33016.246094000002</v>
      </c>
      <c r="E698" s="8">
        <v>23885.511195999992</v>
      </c>
      <c r="F698" s="8">
        <v>28156.036299000003</v>
      </c>
      <c r="G698" s="8">
        <v>4761.0619070000239</v>
      </c>
      <c r="H698" s="8">
        <v>99.147887999999995</v>
      </c>
    </row>
    <row r="699" spans="1:8" x14ac:dyDescent="0.2">
      <c r="A699" s="109"/>
      <c r="B699" s="19">
        <v>19</v>
      </c>
      <c r="C699" s="38">
        <v>30</v>
      </c>
      <c r="D699" s="8">
        <v>39515.003905999998</v>
      </c>
      <c r="E699" s="8">
        <v>24040.349281999999</v>
      </c>
      <c r="F699" s="8">
        <v>38736.207715000004</v>
      </c>
      <c r="G699" s="8">
        <v>778.79619099995682</v>
      </c>
      <c r="H699" s="8">
        <v>0</v>
      </c>
    </row>
    <row r="700" spans="1:8" x14ac:dyDescent="0.2">
      <c r="A700" s="109"/>
      <c r="B700" s="19">
        <v>19</v>
      </c>
      <c r="C700" s="38">
        <v>31</v>
      </c>
      <c r="D700" s="8">
        <v>72525.132813000004</v>
      </c>
      <c r="E700" s="8">
        <v>61691.205849000013</v>
      </c>
      <c r="F700" s="8">
        <v>67630.227631000118</v>
      </c>
      <c r="G700" s="8">
        <v>4876.1628169998639</v>
      </c>
      <c r="H700" s="8">
        <v>18.742364999999999</v>
      </c>
    </row>
    <row r="701" spans="1:8" x14ac:dyDescent="0.2">
      <c r="A701" s="109"/>
      <c r="B701" s="19">
        <v>19</v>
      </c>
      <c r="C701" s="38">
        <v>32</v>
      </c>
      <c r="D701" s="8">
        <v>35145.234375</v>
      </c>
      <c r="E701" s="8">
        <v>31161.553446000002</v>
      </c>
      <c r="F701" s="8">
        <v>278.31461499999955</v>
      </c>
      <c r="G701" s="8">
        <v>34864.735606999995</v>
      </c>
      <c r="H701" s="8">
        <v>2.1841529999999998</v>
      </c>
    </row>
    <row r="702" spans="1:8" x14ac:dyDescent="0.2">
      <c r="A702" s="109"/>
      <c r="B702" s="19">
        <v>19</v>
      </c>
      <c r="C702" s="38">
        <v>33</v>
      </c>
      <c r="D702" s="8">
        <v>30980.818359000001</v>
      </c>
      <c r="E702" s="8">
        <v>19844.953605999992</v>
      </c>
      <c r="F702" s="8">
        <v>330.64414599999952</v>
      </c>
      <c r="G702" s="8">
        <v>30645.040697</v>
      </c>
      <c r="H702" s="8">
        <v>5.1335160000000002</v>
      </c>
    </row>
    <row r="703" spans="1:8" x14ac:dyDescent="0.2">
      <c r="A703" s="109"/>
      <c r="B703" s="19">
        <v>19</v>
      </c>
      <c r="C703" s="38">
        <v>34</v>
      </c>
      <c r="D703" s="8">
        <v>9953.2685550000006</v>
      </c>
      <c r="E703" s="8">
        <v>6374.5601360000046</v>
      </c>
      <c r="F703" s="8">
        <v>495.69987199999991</v>
      </c>
      <c r="G703" s="8">
        <v>9451.6764000000021</v>
      </c>
      <c r="H703" s="8">
        <v>5.8922829999999999</v>
      </c>
    </row>
    <row r="704" spans="1:8" x14ac:dyDescent="0.2">
      <c r="A704" s="109"/>
      <c r="B704" s="19">
        <v>19</v>
      </c>
      <c r="C704" s="38">
        <v>35</v>
      </c>
      <c r="D704" s="8">
        <v>22535.490234000001</v>
      </c>
      <c r="E704" s="8">
        <v>14763.571490000011</v>
      </c>
      <c r="F704" s="8">
        <v>3496.3051790000022</v>
      </c>
      <c r="G704" s="8">
        <v>19029.817404999998</v>
      </c>
      <c r="H704" s="8">
        <v>9.3676499999999994</v>
      </c>
    </row>
    <row r="705" spans="1:8" x14ac:dyDescent="0.2">
      <c r="A705" s="109"/>
      <c r="B705" s="19">
        <v>19</v>
      </c>
      <c r="C705" s="38">
        <v>36</v>
      </c>
      <c r="D705" s="8">
        <v>22251.976563</v>
      </c>
      <c r="E705" s="8">
        <v>16065.913873</v>
      </c>
      <c r="F705" s="8">
        <v>5386.7266649999983</v>
      </c>
      <c r="G705" s="8">
        <v>16860.076132999995</v>
      </c>
      <c r="H705" s="8">
        <v>5.1737650000000004</v>
      </c>
    </row>
    <row r="706" spans="1:8" x14ac:dyDescent="0.2">
      <c r="A706" s="109"/>
      <c r="B706" s="19">
        <v>19</v>
      </c>
      <c r="C706" s="38">
        <v>37</v>
      </c>
      <c r="D706" s="8">
        <v>36620.066405999998</v>
      </c>
      <c r="E706" s="8">
        <v>25836.551578999999</v>
      </c>
      <c r="F706" s="8">
        <v>121.17994699999997</v>
      </c>
      <c r="G706" s="8">
        <v>36498.886458999994</v>
      </c>
      <c r="H706" s="8">
        <v>0</v>
      </c>
    </row>
    <row r="707" spans="1:8" x14ac:dyDescent="0.2">
      <c r="A707" s="109" t="s">
        <v>100</v>
      </c>
      <c r="B707" s="19">
        <v>20</v>
      </c>
      <c r="C707" s="38">
        <v>1</v>
      </c>
      <c r="D707" s="8">
        <v>12231.624023</v>
      </c>
      <c r="E707" s="8">
        <v>9194.193303</v>
      </c>
      <c r="F707" s="8">
        <v>6497.4256410000062</v>
      </c>
      <c r="G707" s="8">
        <v>2830.8238699999952</v>
      </c>
      <c r="H707" s="8">
        <v>2903.3745119999999</v>
      </c>
    </row>
    <row r="708" spans="1:8" x14ac:dyDescent="0.2">
      <c r="A708" s="109"/>
      <c r="B708" s="19">
        <v>20</v>
      </c>
      <c r="C708" s="38">
        <v>2</v>
      </c>
      <c r="D708" s="8">
        <v>7820.6728519999997</v>
      </c>
      <c r="E708" s="8">
        <v>3740.6235869999946</v>
      </c>
      <c r="F708" s="8">
        <v>5485.0728000000081</v>
      </c>
      <c r="G708" s="8">
        <v>2207.5092319999944</v>
      </c>
      <c r="H708" s="8">
        <v>128.09082000000001</v>
      </c>
    </row>
    <row r="709" spans="1:8" x14ac:dyDescent="0.2">
      <c r="A709" s="109"/>
      <c r="B709" s="19">
        <v>20</v>
      </c>
      <c r="C709" s="38">
        <v>3</v>
      </c>
      <c r="D709" s="8">
        <v>1587.4277340000001</v>
      </c>
      <c r="E709" s="8">
        <v>1245.0933470000004</v>
      </c>
      <c r="F709" s="8">
        <v>1404.6832620000012</v>
      </c>
      <c r="G709" s="8">
        <v>123.31492199999916</v>
      </c>
      <c r="H709" s="8">
        <v>59.429549999999999</v>
      </c>
    </row>
    <row r="710" spans="1:8" x14ac:dyDescent="0.2">
      <c r="A710" s="109"/>
      <c r="B710" s="19">
        <v>20</v>
      </c>
      <c r="C710" s="38">
        <v>4</v>
      </c>
      <c r="D710" s="8">
        <v>438.18218999999999</v>
      </c>
      <c r="E710" s="8">
        <v>259.50445599999989</v>
      </c>
      <c r="F710" s="8">
        <v>148.85693299999963</v>
      </c>
      <c r="G710" s="8">
        <v>248.63754000000034</v>
      </c>
      <c r="H710" s="8">
        <v>40.687716999999999</v>
      </c>
    </row>
    <row r="711" spans="1:8" x14ac:dyDescent="0.2">
      <c r="A711" s="109"/>
      <c r="B711" s="19">
        <v>20</v>
      </c>
      <c r="C711" s="38">
        <v>5</v>
      </c>
      <c r="D711" s="8">
        <v>133.44596899999999</v>
      </c>
      <c r="E711" s="8">
        <v>67.121408000000059</v>
      </c>
      <c r="F711" s="8">
        <v>71.658011000000016</v>
      </c>
      <c r="G711" s="8">
        <v>35.16396899999998</v>
      </c>
      <c r="H711" s="8">
        <v>26.623989000000002</v>
      </c>
    </row>
    <row r="712" spans="1:8" x14ac:dyDescent="0.2">
      <c r="A712" s="109"/>
      <c r="B712" s="19">
        <v>20</v>
      </c>
      <c r="C712" s="38">
        <v>6</v>
      </c>
      <c r="D712" s="8">
        <v>0</v>
      </c>
      <c r="E712" s="8">
        <v>0</v>
      </c>
      <c r="F712" s="8">
        <v>0</v>
      </c>
      <c r="G712" s="8">
        <v>0</v>
      </c>
      <c r="H712" s="8">
        <v>0</v>
      </c>
    </row>
    <row r="713" spans="1:8" x14ac:dyDescent="0.2">
      <c r="A713" s="109"/>
      <c r="B713" s="19">
        <v>20</v>
      </c>
      <c r="C713" s="38">
        <v>7</v>
      </c>
      <c r="D713" s="8">
        <v>3410.076172</v>
      </c>
      <c r="E713" s="8">
        <v>2149.3712429999996</v>
      </c>
      <c r="F713" s="8">
        <v>2736.7075769999992</v>
      </c>
      <c r="G713" s="8">
        <v>649.03094699999929</v>
      </c>
      <c r="H713" s="8">
        <v>24.337648000000002</v>
      </c>
    </row>
    <row r="714" spans="1:8" x14ac:dyDescent="0.2">
      <c r="A714" s="109"/>
      <c r="B714" s="19">
        <v>20</v>
      </c>
      <c r="C714" s="38">
        <v>8</v>
      </c>
      <c r="D714" s="8">
        <v>6461.6147460000002</v>
      </c>
      <c r="E714" s="8">
        <v>3366.3675009999979</v>
      </c>
      <c r="F714" s="8">
        <v>5085.9343049999998</v>
      </c>
      <c r="G714" s="8">
        <v>1289.8126809999976</v>
      </c>
      <c r="H714" s="8">
        <v>85.867760000000004</v>
      </c>
    </row>
    <row r="715" spans="1:8" x14ac:dyDescent="0.2">
      <c r="A715" s="109"/>
      <c r="B715" s="19">
        <v>20</v>
      </c>
      <c r="C715" s="38">
        <v>9</v>
      </c>
      <c r="D715" s="8">
        <v>222.63642899999999</v>
      </c>
      <c r="E715" s="8">
        <v>131.93493300000011</v>
      </c>
      <c r="F715" s="8">
        <v>149.82382199999998</v>
      </c>
      <c r="G715" s="8">
        <v>72.8125730000001</v>
      </c>
      <c r="H715" s="8">
        <v>3.4E-5</v>
      </c>
    </row>
    <row r="716" spans="1:8" x14ac:dyDescent="0.2">
      <c r="A716" s="109"/>
      <c r="B716" s="19">
        <v>20</v>
      </c>
      <c r="C716" s="38">
        <v>10</v>
      </c>
      <c r="D716" s="8">
        <v>57440.089844000002</v>
      </c>
      <c r="E716" s="8">
        <v>33196.072924</v>
      </c>
      <c r="F716" s="8">
        <v>6719.5757040000044</v>
      </c>
      <c r="G716" s="8">
        <v>50712.207181999984</v>
      </c>
      <c r="H716" s="8">
        <v>8.3069579999999998</v>
      </c>
    </row>
    <row r="717" spans="1:8" x14ac:dyDescent="0.2">
      <c r="A717" s="109"/>
      <c r="B717" s="19">
        <v>20</v>
      </c>
      <c r="C717" s="38">
        <v>11</v>
      </c>
      <c r="D717" s="8">
        <v>17797.457031000002</v>
      </c>
      <c r="E717" s="8">
        <v>6587.6637470000005</v>
      </c>
      <c r="F717" s="8">
        <v>4656.8932230000064</v>
      </c>
      <c r="G717" s="8">
        <v>12743.642726</v>
      </c>
      <c r="H717" s="8">
        <v>396.92108200000001</v>
      </c>
    </row>
    <row r="718" spans="1:8" x14ac:dyDescent="0.2">
      <c r="A718" s="109"/>
      <c r="B718" s="19">
        <v>20</v>
      </c>
      <c r="C718" s="38">
        <v>12</v>
      </c>
      <c r="D718" s="8">
        <v>11538.571289</v>
      </c>
      <c r="E718" s="8">
        <v>5028.7485589999978</v>
      </c>
      <c r="F718" s="8">
        <v>839.20379900000069</v>
      </c>
      <c r="G718" s="8">
        <v>8322.4541599999993</v>
      </c>
      <c r="H718" s="8">
        <v>2376.9133299999999</v>
      </c>
    </row>
    <row r="719" spans="1:8" x14ac:dyDescent="0.2">
      <c r="A719" s="109"/>
      <c r="B719" s="19">
        <v>20</v>
      </c>
      <c r="C719" s="38">
        <v>13</v>
      </c>
      <c r="D719" s="8">
        <v>532.03619400000002</v>
      </c>
      <c r="E719" s="8">
        <v>186.21401600000033</v>
      </c>
      <c r="F719" s="8">
        <v>393.66476099999983</v>
      </c>
      <c r="G719" s="8">
        <v>138.37143300000031</v>
      </c>
      <c r="H719" s="8">
        <v>0</v>
      </c>
    </row>
    <row r="720" spans="1:8" x14ac:dyDescent="0.2">
      <c r="A720" s="109"/>
      <c r="B720" s="19">
        <v>20</v>
      </c>
      <c r="C720" s="38">
        <v>14</v>
      </c>
      <c r="D720" s="8">
        <v>1323.8472899999999</v>
      </c>
      <c r="E720" s="8">
        <v>494.40195399999971</v>
      </c>
      <c r="F720" s="8">
        <v>253.39685200000039</v>
      </c>
      <c r="G720" s="8">
        <v>1070.4504379999992</v>
      </c>
      <c r="H720" s="8">
        <v>0</v>
      </c>
    </row>
    <row r="721" spans="1:8" x14ac:dyDescent="0.2">
      <c r="A721" s="109"/>
      <c r="B721" s="19">
        <v>20</v>
      </c>
      <c r="C721" s="38">
        <v>15</v>
      </c>
      <c r="D721" s="8">
        <v>2799.1843260000001</v>
      </c>
      <c r="E721" s="8">
        <v>1067.9729869999971</v>
      </c>
      <c r="F721" s="8">
        <v>2164.0882439999973</v>
      </c>
      <c r="G721" s="8">
        <v>215.17161300000049</v>
      </c>
      <c r="H721" s="8">
        <v>419.92446899999999</v>
      </c>
    </row>
    <row r="722" spans="1:8" x14ac:dyDescent="0.2">
      <c r="A722" s="109"/>
      <c r="B722" s="19">
        <v>20</v>
      </c>
      <c r="C722" s="38">
        <v>16</v>
      </c>
      <c r="D722" s="8">
        <v>907.72491500000001</v>
      </c>
      <c r="E722" s="8">
        <v>244.48001899999997</v>
      </c>
      <c r="F722" s="8">
        <v>591.06859399999996</v>
      </c>
      <c r="G722" s="8">
        <v>196.57831799999968</v>
      </c>
      <c r="H722" s="8">
        <v>120.078003</v>
      </c>
    </row>
    <row r="723" spans="1:8" x14ac:dyDescent="0.2">
      <c r="A723" s="109"/>
      <c r="B723" s="19">
        <v>20</v>
      </c>
      <c r="C723" s="38">
        <v>17</v>
      </c>
      <c r="D723" s="8">
        <v>67440.25</v>
      </c>
      <c r="E723" s="8">
        <v>13386.383156999998</v>
      </c>
      <c r="F723" s="8">
        <v>42095.45848799988</v>
      </c>
      <c r="G723" s="8">
        <v>14172.547371000122</v>
      </c>
      <c r="H723" s="8">
        <v>11172.244140999999</v>
      </c>
    </row>
    <row r="724" spans="1:8" x14ac:dyDescent="0.2">
      <c r="A724" s="109"/>
      <c r="B724" s="19">
        <v>20</v>
      </c>
      <c r="C724" s="38">
        <v>18</v>
      </c>
      <c r="D724" s="8">
        <v>5376.9428710000002</v>
      </c>
      <c r="E724" s="8">
        <v>1535.5872200000003</v>
      </c>
      <c r="F724" s="8">
        <v>5049.9498969999986</v>
      </c>
      <c r="G724" s="8">
        <v>325.23719799999856</v>
      </c>
      <c r="H724" s="8">
        <v>1.755776</v>
      </c>
    </row>
    <row r="725" spans="1:8" x14ac:dyDescent="0.2">
      <c r="A725" s="109"/>
      <c r="B725" s="19">
        <v>20</v>
      </c>
      <c r="C725" s="38">
        <v>19</v>
      </c>
      <c r="D725" s="8">
        <v>1026.638672</v>
      </c>
      <c r="E725" s="8">
        <v>303.4470280000005</v>
      </c>
      <c r="F725" s="8">
        <v>822.43555800000001</v>
      </c>
      <c r="G725" s="8">
        <v>177.32047299999971</v>
      </c>
      <c r="H725" s="8">
        <v>26.882641</v>
      </c>
    </row>
    <row r="726" spans="1:8" x14ac:dyDescent="0.2">
      <c r="A726" s="109"/>
      <c r="B726" s="19">
        <v>20</v>
      </c>
      <c r="C726" s="38">
        <v>20</v>
      </c>
      <c r="D726" s="8">
        <v>82.257560999999995</v>
      </c>
      <c r="E726" s="8">
        <v>18.550023000000028</v>
      </c>
      <c r="F726" s="8">
        <v>33.435085999999984</v>
      </c>
      <c r="G726" s="8">
        <v>48.822474999999983</v>
      </c>
      <c r="H726" s="8">
        <v>0</v>
      </c>
    </row>
    <row r="727" spans="1:8" x14ac:dyDescent="0.2">
      <c r="A727" s="109"/>
      <c r="B727" s="19">
        <v>20</v>
      </c>
      <c r="C727" s="38">
        <v>21</v>
      </c>
      <c r="D727" s="8">
        <v>830.43060300000036</v>
      </c>
      <c r="E727" s="8">
        <v>295.74798099999998</v>
      </c>
      <c r="F727" s="8">
        <v>180.75070400000013</v>
      </c>
      <c r="G727" s="8">
        <v>649.67989899999998</v>
      </c>
      <c r="H727" s="8">
        <v>0</v>
      </c>
    </row>
    <row r="728" spans="1:8" x14ac:dyDescent="0.2">
      <c r="A728" s="109"/>
      <c r="B728" s="19">
        <v>20</v>
      </c>
      <c r="C728" s="38">
        <v>22</v>
      </c>
      <c r="D728" s="8">
        <v>665.11236599999995</v>
      </c>
      <c r="E728" s="8">
        <v>165.97996600000042</v>
      </c>
      <c r="F728" s="8">
        <v>361.4525739999994</v>
      </c>
      <c r="G728" s="8">
        <v>303.5061120000006</v>
      </c>
      <c r="H728" s="8">
        <v>0.15368000000000001</v>
      </c>
    </row>
    <row r="729" spans="1:8" x14ac:dyDescent="0.2">
      <c r="A729" s="109"/>
      <c r="B729" s="19">
        <v>20</v>
      </c>
      <c r="C729" s="38">
        <v>23</v>
      </c>
      <c r="D729" s="8">
        <v>24255.732422000001</v>
      </c>
      <c r="E729" s="8">
        <v>19563.247264000001</v>
      </c>
      <c r="F729" s="8">
        <v>9282.9519299999956</v>
      </c>
      <c r="G729" s="8">
        <v>11643.97629300002</v>
      </c>
      <c r="H729" s="8">
        <v>3328.8041990000002</v>
      </c>
    </row>
    <row r="730" spans="1:8" x14ac:dyDescent="0.2">
      <c r="A730" s="109"/>
      <c r="B730" s="19">
        <v>20</v>
      </c>
      <c r="C730" s="38">
        <v>24</v>
      </c>
      <c r="D730" s="8">
        <v>29053.658202999999</v>
      </c>
      <c r="E730" s="8">
        <v>23622.680845000003</v>
      </c>
      <c r="F730" s="8">
        <v>10792.648530000013</v>
      </c>
      <c r="G730" s="8">
        <v>14311.817533999987</v>
      </c>
      <c r="H730" s="8">
        <v>3949.1921390000002</v>
      </c>
    </row>
    <row r="731" spans="1:8" x14ac:dyDescent="0.2">
      <c r="A731" s="109"/>
      <c r="B731" s="19">
        <v>20</v>
      </c>
      <c r="C731" s="38">
        <v>25</v>
      </c>
      <c r="D731" s="8">
        <v>22355.857422000001</v>
      </c>
      <c r="E731" s="8">
        <v>13346.533903</v>
      </c>
      <c r="F731" s="8">
        <v>6164.7302929999987</v>
      </c>
      <c r="G731" s="8">
        <v>14482.42790999998</v>
      </c>
      <c r="H731" s="8">
        <v>1708.6992190000001</v>
      </c>
    </row>
    <row r="732" spans="1:8" x14ac:dyDescent="0.2">
      <c r="A732" s="109"/>
      <c r="B732" s="19">
        <v>20</v>
      </c>
      <c r="C732" s="38">
        <v>26</v>
      </c>
      <c r="D732" s="8">
        <v>2433.7878420000002</v>
      </c>
      <c r="E732" s="8">
        <v>1435.2708660000014</v>
      </c>
      <c r="F732" s="8">
        <v>1195.835173000002</v>
      </c>
      <c r="G732" s="8">
        <v>1215.2559149999988</v>
      </c>
      <c r="H732" s="8">
        <v>22.696753999999999</v>
      </c>
    </row>
    <row r="733" spans="1:8" x14ac:dyDescent="0.2">
      <c r="A733" s="109"/>
      <c r="B733" s="19">
        <v>20</v>
      </c>
      <c r="C733" s="38">
        <v>27</v>
      </c>
      <c r="D733" s="8">
        <v>7832.0620120000003</v>
      </c>
      <c r="E733" s="8">
        <v>5059.4948049999966</v>
      </c>
      <c r="F733" s="8">
        <v>2785.356955000002</v>
      </c>
      <c r="G733" s="8">
        <v>4713.1990449999994</v>
      </c>
      <c r="H733" s="8">
        <v>333.506012</v>
      </c>
    </row>
    <row r="734" spans="1:8" x14ac:dyDescent="0.2">
      <c r="A734" s="109"/>
      <c r="B734" s="19">
        <v>20</v>
      </c>
      <c r="C734" s="38">
        <v>28</v>
      </c>
      <c r="D734" s="8">
        <v>45842.808594000002</v>
      </c>
      <c r="E734" s="8">
        <v>42264.315140999999</v>
      </c>
      <c r="F734" s="8">
        <v>8766.2133969999904</v>
      </c>
      <c r="G734" s="8">
        <v>37071.279166000015</v>
      </c>
      <c r="H734" s="8">
        <v>5.3160309999999997</v>
      </c>
    </row>
    <row r="735" spans="1:8" x14ac:dyDescent="0.2">
      <c r="A735" s="109"/>
      <c r="B735" s="19">
        <v>20</v>
      </c>
      <c r="C735" s="38">
        <v>29</v>
      </c>
      <c r="D735" s="8">
        <v>2344.7282709999999</v>
      </c>
      <c r="E735" s="8">
        <v>1696.2871570000004</v>
      </c>
      <c r="F735" s="8">
        <v>1991.7806589999993</v>
      </c>
      <c r="G735" s="8">
        <v>345.90638599999966</v>
      </c>
      <c r="H735" s="8">
        <v>7.041226</v>
      </c>
    </row>
    <row r="736" spans="1:8" x14ac:dyDescent="0.2">
      <c r="A736" s="109"/>
      <c r="B736" s="19">
        <v>20</v>
      </c>
      <c r="C736" s="38">
        <v>30</v>
      </c>
      <c r="D736" s="8">
        <v>0</v>
      </c>
      <c r="E736" s="8">
        <v>0</v>
      </c>
      <c r="F736" s="8">
        <v>0</v>
      </c>
      <c r="G736" s="8">
        <v>0</v>
      </c>
      <c r="H736" s="8">
        <v>0</v>
      </c>
    </row>
    <row r="737" spans="1:8" x14ac:dyDescent="0.2">
      <c r="A737" s="109"/>
      <c r="B737" s="19">
        <v>20</v>
      </c>
      <c r="C737" s="38">
        <v>31</v>
      </c>
      <c r="D737" s="8">
        <v>3347.1452640000002</v>
      </c>
      <c r="E737" s="8">
        <v>2847.1430290000008</v>
      </c>
      <c r="F737" s="8">
        <v>3163.9984950000039</v>
      </c>
      <c r="G737" s="8">
        <v>182.28177999999775</v>
      </c>
      <c r="H737" s="8">
        <v>0.86498900000000001</v>
      </c>
    </row>
    <row r="738" spans="1:8" x14ac:dyDescent="0.2">
      <c r="A738" s="109"/>
      <c r="B738" s="19">
        <v>20</v>
      </c>
      <c r="C738" s="38">
        <v>32</v>
      </c>
      <c r="D738" s="8">
        <v>19515.857422000001</v>
      </c>
      <c r="E738" s="8">
        <v>17303.752152999998</v>
      </c>
      <c r="F738" s="8">
        <v>150.48887599999981</v>
      </c>
      <c r="G738" s="8">
        <v>19364.155704000001</v>
      </c>
      <c r="H738" s="8">
        <v>1.212842</v>
      </c>
    </row>
    <row r="739" spans="1:8" x14ac:dyDescent="0.2">
      <c r="A739" s="109"/>
      <c r="B739" s="19">
        <v>20</v>
      </c>
      <c r="C739" s="38">
        <v>33</v>
      </c>
      <c r="D739" s="8">
        <v>9364.5478519999997</v>
      </c>
      <c r="E739" s="8">
        <v>5998.5186070000009</v>
      </c>
      <c r="F739" s="8">
        <v>78.081069999999826</v>
      </c>
      <c r="G739" s="8">
        <v>9284.915078</v>
      </c>
      <c r="H739" s="8">
        <v>1.551704</v>
      </c>
    </row>
    <row r="740" spans="1:8" x14ac:dyDescent="0.2">
      <c r="A740" s="109"/>
      <c r="B740" s="19">
        <v>20</v>
      </c>
      <c r="C740" s="38">
        <v>34</v>
      </c>
      <c r="D740" s="8">
        <v>907.69769299999996</v>
      </c>
      <c r="E740" s="8">
        <v>581.33398</v>
      </c>
      <c r="F740" s="8">
        <v>73.028875999999954</v>
      </c>
      <c r="G740" s="8">
        <v>834.13146499999982</v>
      </c>
      <c r="H740" s="8">
        <v>0.53735200000000005</v>
      </c>
    </row>
    <row r="741" spans="1:8" x14ac:dyDescent="0.2">
      <c r="A741" s="109"/>
      <c r="B741" s="19">
        <v>20</v>
      </c>
      <c r="C741" s="38">
        <v>35</v>
      </c>
      <c r="D741" s="8">
        <v>10999.854492</v>
      </c>
      <c r="E741" s="8">
        <v>7206.2837850000024</v>
      </c>
      <c r="F741" s="8">
        <v>1990.3065230000013</v>
      </c>
      <c r="G741" s="8">
        <v>9004.9755020000011</v>
      </c>
      <c r="H741" s="8">
        <v>4.5724669999999996</v>
      </c>
    </row>
    <row r="742" spans="1:8" x14ac:dyDescent="0.2">
      <c r="A742" s="109"/>
      <c r="B742" s="19">
        <v>20</v>
      </c>
      <c r="C742" s="38">
        <v>36</v>
      </c>
      <c r="D742" s="8">
        <v>9239.7910159999992</v>
      </c>
      <c r="E742" s="8">
        <v>6671.123674999998</v>
      </c>
      <c r="F742" s="8">
        <v>2763.6240049999951</v>
      </c>
      <c r="G742" s="8">
        <v>6474.0186849999991</v>
      </c>
      <c r="H742" s="8">
        <v>2.148326</v>
      </c>
    </row>
    <row r="743" spans="1:8" x14ac:dyDescent="0.2">
      <c r="A743" s="109"/>
      <c r="B743" s="19">
        <v>20</v>
      </c>
      <c r="C743" s="38">
        <v>37</v>
      </c>
      <c r="D743" s="8">
        <v>21737.339843999998</v>
      </c>
      <c r="E743" s="8">
        <v>15336.342638999988</v>
      </c>
      <c r="F743" s="8">
        <v>15.401737000000002</v>
      </c>
      <c r="G743" s="8">
        <v>21721.938106999998</v>
      </c>
      <c r="H743" s="8">
        <v>0</v>
      </c>
    </row>
    <row r="744" spans="1:8" x14ac:dyDescent="0.2">
      <c r="A744" s="109" t="s">
        <v>102</v>
      </c>
      <c r="B744" s="19">
        <v>21</v>
      </c>
      <c r="C744" s="38">
        <v>1</v>
      </c>
      <c r="D744" s="8">
        <v>15500.045898</v>
      </c>
      <c r="E744" s="8">
        <v>11650.980880999999</v>
      </c>
      <c r="F744" s="8">
        <v>8206.664794999997</v>
      </c>
      <c r="G744" s="8">
        <v>3614.1936030000011</v>
      </c>
      <c r="H744" s="8">
        <v>3679.1875</v>
      </c>
    </row>
    <row r="745" spans="1:8" x14ac:dyDescent="0.2">
      <c r="A745" s="109"/>
      <c r="B745" s="19">
        <v>21</v>
      </c>
      <c r="C745" s="38">
        <v>2</v>
      </c>
      <c r="D745" s="8">
        <v>20835.919922000001</v>
      </c>
      <c r="E745" s="8">
        <v>9965.808365999992</v>
      </c>
      <c r="F745" s="8">
        <v>14559.290388000025</v>
      </c>
      <c r="G745" s="8">
        <v>5935.3685779999832</v>
      </c>
      <c r="H745" s="8">
        <v>341.26095600000002</v>
      </c>
    </row>
    <row r="746" spans="1:8" x14ac:dyDescent="0.2">
      <c r="A746" s="109"/>
      <c r="B746" s="19">
        <v>21</v>
      </c>
      <c r="C746" s="38">
        <v>3</v>
      </c>
      <c r="D746" s="8">
        <v>549.26666299999999</v>
      </c>
      <c r="E746" s="8">
        <v>430.81540099999984</v>
      </c>
      <c r="F746" s="8">
        <v>468.40426400000001</v>
      </c>
      <c r="G746" s="8">
        <v>60.299150999999654</v>
      </c>
      <c r="H746" s="8">
        <v>20.563248000000002</v>
      </c>
    </row>
    <row r="747" spans="1:8" x14ac:dyDescent="0.2">
      <c r="A747" s="109"/>
      <c r="B747" s="19">
        <v>21</v>
      </c>
      <c r="C747" s="38">
        <v>4</v>
      </c>
      <c r="D747" s="8">
        <v>122.920372</v>
      </c>
      <c r="E747" s="8">
        <v>72.797079000000025</v>
      </c>
      <c r="F747" s="8">
        <v>83.115555999999941</v>
      </c>
      <c r="G747" s="8">
        <v>28.39095800000004</v>
      </c>
      <c r="H747" s="8">
        <v>11.413857999999999</v>
      </c>
    </row>
    <row r="748" spans="1:8" x14ac:dyDescent="0.2">
      <c r="A748" s="109"/>
      <c r="B748" s="19">
        <v>21</v>
      </c>
      <c r="C748" s="38">
        <v>5</v>
      </c>
      <c r="D748" s="8">
        <v>123.026321</v>
      </c>
      <c r="E748" s="8">
        <v>61.880471000000028</v>
      </c>
      <c r="F748" s="8">
        <v>55.687975999999942</v>
      </c>
      <c r="G748" s="8">
        <v>42.793194</v>
      </c>
      <c r="H748" s="8">
        <v>24.545151000000001</v>
      </c>
    </row>
    <row r="749" spans="1:8" x14ac:dyDescent="0.2">
      <c r="A749" s="109"/>
      <c r="B749" s="19">
        <v>21</v>
      </c>
      <c r="C749" s="38">
        <v>6</v>
      </c>
      <c r="D749" s="8">
        <v>11558.592773</v>
      </c>
      <c r="E749" s="8">
        <v>9513.4121829999985</v>
      </c>
      <c r="F749" s="8">
        <v>9038.2765849999796</v>
      </c>
      <c r="G749" s="8">
        <v>2520.3161880000143</v>
      </c>
      <c r="H749" s="8">
        <v>0</v>
      </c>
    </row>
    <row r="750" spans="1:8" x14ac:dyDescent="0.2">
      <c r="A750" s="109"/>
      <c r="B750" s="19">
        <v>21</v>
      </c>
      <c r="C750" s="38">
        <v>7</v>
      </c>
      <c r="D750" s="8">
        <v>3616.6281739999999</v>
      </c>
      <c r="E750" s="8">
        <v>2279.5610529999994</v>
      </c>
      <c r="F750" s="8">
        <v>2822.035949999999</v>
      </c>
      <c r="G750" s="8">
        <v>789.45973800000047</v>
      </c>
      <c r="H750" s="8">
        <v>5.1324860000000001</v>
      </c>
    </row>
    <row r="751" spans="1:8" x14ac:dyDescent="0.2">
      <c r="A751" s="109"/>
      <c r="B751" s="19">
        <v>21</v>
      </c>
      <c r="C751" s="38">
        <v>8</v>
      </c>
      <c r="D751" s="8">
        <v>13824.073242</v>
      </c>
      <c r="E751" s="8">
        <v>7202.0553569999984</v>
      </c>
      <c r="F751" s="8">
        <v>10771.816945000011</v>
      </c>
      <c r="G751" s="8">
        <v>2868.5495559999977</v>
      </c>
      <c r="H751" s="8">
        <v>183.70674099999999</v>
      </c>
    </row>
    <row r="752" spans="1:8" x14ac:dyDescent="0.2">
      <c r="A752" s="109"/>
      <c r="B752" s="19">
        <v>21</v>
      </c>
      <c r="C752" s="38">
        <v>9</v>
      </c>
      <c r="D752" s="8">
        <v>3123.1735840000001</v>
      </c>
      <c r="E752" s="8">
        <v>1850.8007339999976</v>
      </c>
      <c r="F752" s="8">
        <v>1944.2617720000001</v>
      </c>
      <c r="G752" s="8">
        <v>1178.9113419999992</v>
      </c>
      <c r="H752" s="8">
        <v>4.6999999999999999E-4</v>
      </c>
    </row>
    <row r="753" spans="1:8" x14ac:dyDescent="0.2">
      <c r="A753" s="109"/>
      <c r="B753" s="19">
        <v>21</v>
      </c>
      <c r="C753" s="38">
        <v>10</v>
      </c>
      <c r="D753" s="8">
        <v>55060.652344000002</v>
      </c>
      <c r="E753" s="8">
        <v>31820.93619499998</v>
      </c>
      <c r="F753" s="8">
        <v>4483.5647230000086</v>
      </c>
      <c r="G753" s="8">
        <v>50569.12477699999</v>
      </c>
      <c r="H753" s="8">
        <v>7.9628439999999996</v>
      </c>
    </row>
    <row r="754" spans="1:8" x14ac:dyDescent="0.2">
      <c r="A754" s="109"/>
      <c r="B754" s="19">
        <v>21</v>
      </c>
      <c r="C754" s="38">
        <v>11</v>
      </c>
      <c r="D754" s="8">
        <v>62921.84375</v>
      </c>
      <c r="E754" s="8">
        <v>23290.291333000045</v>
      </c>
      <c r="F754" s="8">
        <v>13210.50974699998</v>
      </c>
      <c r="G754" s="8">
        <v>48164.84694200004</v>
      </c>
      <c r="H754" s="8">
        <v>1546.487061</v>
      </c>
    </row>
    <row r="755" spans="1:8" x14ac:dyDescent="0.2">
      <c r="A755" s="109"/>
      <c r="B755" s="19">
        <v>21</v>
      </c>
      <c r="C755" s="38">
        <v>12</v>
      </c>
      <c r="D755" s="8">
        <v>4166.4902339999999</v>
      </c>
      <c r="E755" s="8">
        <v>1815.842752999999</v>
      </c>
      <c r="F755" s="8">
        <v>276.46633300000002</v>
      </c>
      <c r="G755" s="8">
        <v>3843.0355630000004</v>
      </c>
      <c r="H755" s="8">
        <v>46.988337999999999</v>
      </c>
    </row>
    <row r="756" spans="1:8" x14ac:dyDescent="0.2">
      <c r="A756" s="109"/>
      <c r="B756" s="19">
        <v>21</v>
      </c>
      <c r="C756" s="38">
        <v>13</v>
      </c>
      <c r="D756" s="8">
        <v>17430.714843999998</v>
      </c>
      <c r="E756" s="8">
        <v>6100.7939059999862</v>
      </c>
      <c r="F756" s="8">
        <v>12354.240518000004</v>
      </c>
      <c r="G756" s="8">
        <v>3301.6912449999923</v>
      </c>
      <c r="H756" s="8">
        <v>1774.783081</v>
      </c>
    </row>
    <row r="757" spans="1:8" x14ac:dyDescent="0.2">
      <c r="A757" s="109"/>
      <c r="B757" s="19">
        <v>21</v>
      </c>
      <c r="C757" s="38">
        <v>14</v>
      </c>
      <c r="D757" s="8">
        <v>12698.603515999999</v>
      </c>
      <c r="E757" s="8">
        <v>4742.4011020000034</v>
      </c>
      <c r="F757" s="8">
        <v>1150.6845500000009</v>
      </c>
      <c r="G757" s="8">
        <v>3199.1640830000024</v>
      </c>
      <c r="H757" s="8">
        <v>8348.7548829999996</v>
      </c>
    </row>
    <row r="758" spans="1:8" x14ac:dyDescent="0.2">
      <c r="A758" s="109"/>
      <c r="B758" s="19">
        <v>21</v>
      </c>
      <c r="C758" s="38">
        <v>15</v>
      </c>
      <c r="D758" s="8">
        <v>1143.3751219999999</v>
      </c>
      <c r="E758" s="8">
        <v>436.2319580000007</v>
      </c>
      <c r="F758" s="8">
        <v>996.02749899999969</v>
      </c>
      <c r="G758" s="8">
        <v>119.74415300000024</v>
      </c>
      <c r="H758" s="8">
        <v>27.603470000000002</v>
      </c>
    </row>
    <row r="759" spans="1:8" x14ac:dyDescent="0.2">
      <c r="A759" s="109"/>
      <c r="B759" s="19">
        <v>21</v>
      </c>
      <c r="C759" s="38">
        <v>16</v>
      </c>
      <c r="D759" s="8">
        <v>6219.2524409999996</v>
      </c>
      <c r="E759" s="8">
        <v>1675.0483369999979</v>
      </c>
      <c r="F759" s="8">
        <v>3712.1093450000008</v>
      </c>
      <c r="G759" s="8">
        <v>1153.6307669999994</v>
      </c>
      <c r="H759" s="8">
        <v>1353.5123289999999</v>
      </c>
    </row>
    <row r="760" spans="1:8" x14ac:dyDescent="0.2">
      <c r="A760" s="109"/>
      <c r="B760" s="19">
        <v>21</v>
      </c>
      <c r="C760" s="38">
        <v>17</v>
      </c>
      <c r="D760" s="8">
        <v>36049.445312999997</v>
      </c>
      <c r="E760" s="8">
        <v>7155.547791999963</v>
      </c>
      <c r="F760" s="8">
        <v>19156.641558999974</v>
      </c>
      <c r="G760" s="8">
        <v>7448.6670350000059</v>
      </c>
      <c r="H760" s="8">
        <v>9444.1367190000001</v>
      </c>
    </row>
    <row r="761" spans="1:8" x14ac:dyDescent="0.2">
      <c r="A761" s="109"/>
      <c r="B761" s="19">
        <v>21</v>
      </c>
      <c r="C761" s="38">
        <v>18</v>
      </c>
      <c r="D761" s="8">
        <v>8374.6943360000005</v>
      </c>
      <c r="E761" s="8">
        <v>2391.7071319999986</v>
      </c>
      <c r="F761" s="8">
        <v>7568.724572000001</v>
      </c>
      <c r="G761" s="8">
        <v>677.09856299999967</v>
      </c>
      <c r="H761" s="8">
        <v>128.87120100000001</v>
      </c>
    </row>
    <row r="762" spans="1:8" x14ac:dyDescent="0.2">
      <c r="A762" s="109"/>
      <c r="B762" s="19">
        <v>21</v>
      </c>
      <c r="C762" s="38">
        <v>19</v>
      </c>
      <c r="D762" s="8">
        <v>26812.582031000002</v>
      </c>
      <c r="E762" s="8">
        <v>7925.0834659999937</v>
      </c>
      <c r="F762" s="8">
        <v>17784.95377499998</v>
      </c>
      <c r="G762" s="8">
        <v>3379.8406580000237</v>
      </c>
      <c r="H762" s="8">
        <v>5647.7875979999999</v>
      </c>
    </row>
    <row r="763" spans="1:8" x14ac:dyDescent="0.2">
      <c r="A763" s="109"/>
      <c r="B763" s="19">
        <v>21</v>
      </c>
      <c r="C763" s="38">
        <v>20</v>
      </c>
      <c r="D763" s="8">
        <v>277673.46875</v>
      </c>
      <c r="E763" s="8">
        <v>62618.471125999909</v>
      </c>
      <c r="F763" s="8">
        <v>62818.43602100006</v>
      </c>
      <c r="G763" s="8">
        <v>78487.829603999926</v>
      </c>
      <c r="H763" s="8">
        <v>136367.203125</v>
      </c>
    </row>
    <row r="764" spans="1:8" x14ac:dyDescent="0.2">
      <c r="A764" s="109"/>
      <c r="B764" s="19">
        <v>21</v>
      </c>
      <c r="C764" s="38">
        <v>21</v>
      </c>
      <c r="D764" s="8">
        <v>2846.6145019999999</v>
      </c>
      <c r="E764" s="8">
        <v>1013.7877919999984</v>
      </c>
      <c r="F764" s="8">
        <v>366.68859700000041</v>
      </c>
      <c r="G764" s="8">
        <v>1725.6256120000016</v>
      </c>
      <c r="H764" s="8">
        <v>754.30029300000001</v>
      </c>
    </row>
    <row r="765" spans="1:8" x14ac:dyDescent="0.2">
      <c r="A765" s="109"/>
      <c r="B765" s="19">
        <v>21</v>
      </c>
      <c r="C765" s="38">
        <v>22</v>
      </c>
      <c r="D765" s="8">
        <v>3775.1918949999999</v>
      </c>
      <c r="E765" s="8">
        <v>942.1059520000008</v>
      </c>
      <c r="F765" s="8">
        <v>1940.0533320000009</v>
      </c>
      <c r="G765" s="8">
        <v>1399.2253549999973</v>
      </c>
      <c r="H765" s="8">
        <v>435.913208</v>
      </c>
    </row>
    <row r="766" spans="1:8" x14ac:dyDescent="0.2">
      <c r="A766" s="109"/>
      <c r="B766" s="19">
        <v>21</v>
      </c>
      <c r="C766" s="38">
        <v>23</v>
      </c>
      <c r="D766" s="8">
        <v>47152.050780999998</v>
      </c>
      <c r="E766" s="8">
        <v>38030.07153600001</v>
      </c>
      <c r="F766" s="8">
        <v>19125.02581499999</v>
      </c>
      <c r="G766" s="8">
        <v>21555.979555999995</v>
      </c>
      <c r="H766" s="8">
        <v>6471.0454099999997</v>
      </c>
    </row>
    <row r="767" spans="1:8" x14ac:dyDescent="0.2">
      <c r="A767" s="109"/>
      <c r="B767" s="19">
        <v>21</v>
      </c>
      <c r="C767" s="38">
        <v>24</v>
      </c>
      <c r="D767" s="8">
        <v>64287.296875</v>
      </c>
      <c r="E767" s="8">
        <v>52270.123275000005</v>
      </c>
      <c r="F767" s="8">
        <v>25369.399532999971</v>
      </c>
      <c r="G767" s="8">
        <v>30179.483279000018</v>
      </c>
      <c r="H767" s="8">
        <v>8738.4140630000002</v>
      </c>
    </row>
    <row r="768" spans="1:8" x14ac:dyDescent="0.2">
      <c r="A768" s="109"/>
      <c r="B768" s="19">
        <v>21</v>
      </c>
      <c r="C768" s="38">
        <v>25</v>
      </c>
      <c r="D768" s="8">
        <v>63564.882812999997</v>
      </c>
      <c r="E768" s="8">
        <v>37948.482234000025</v>
      </c>
      <c r="F768" s="8">
        <v>15885.246953999986</v>
      </c>
      <c r="G768" s="8">
        <v>42821.255488000032</v>
      </c>
      <c r="H768" s="8">
        <v>4858.3803710000002</v>
      </c>
    </row>
    <row r="769" spans="1:8" x14ac:dyDescent="0.2">
      <c r="A769" s="109"/>
      <c r="B769" s="19">
        <v>21</v>
      </c>
      <c r="C769" s="38">
        <v>26</v>
      </c>
      <c r="D769" s="8">
        <v>10671.949219</v>
      </c>
      <c r="E769" s="8">
        <v>6293.5389849999965</v>
      </c>
      <c r="F769" s="8">
        <v>4824.2152890000089</v>
      </c>
      <c r="G769" s="8">
        <v>5748.2106299999823</v>
      </c>
      <c r="H769" s="8">
        <v>99.523300000000006</v>
      </c>
    </row>
    <row r="770" spans="1:8" x14ac:dyDescent="0.2">
      <c r="A770" s="109"/>
      <c r="B770" s="19">
        <v>21</v>
      </c>
      <c r="C770" s="38">
        <v>27</v>
      </c>
      <c r="D770" s="8">
        <v>18555.111327999999</v>
      </c>
      <c r="E770" s="8">
        <v>11986.561514000001</v>
      </c>
      <c r="F770" s="8">
        <v>5911.4262640000015</v>
      </c>
      <c r="G770" s="8">
        <v>11853.568670000001</v>
      </c>
      <c r="H770" s="8">
        <v>790.11639400000001</v>
      </c>
    </row>
    <row r="771" spans="1:8" x14ac:dyDescent="0.2">
      <c r="A771" s="109"/>
      <c r="B771" s="19">
        <v>21</v>
      </c>
      <c r="C771" s="38">
        <v>28</v>
      </c>
      <c r="D771" s="8">
        <v>84734.8125</v>
      </c>
      <c r="E771" s="8">
        <v>78120.405964000005</v>
      </c>
      <c r="F771" s="8">
        <v>15296.972292000006</v>
      </c>
      <c r="G771" s="8">
        <v>69428.014175999997</v>
      </c>
      <c r="H771" s="8">
        <v>9.8260319999999997</v>
      </c>
    </row>
    <row r="772" spans="1:8" x14ac:dyDescent="0.2">
      <c r="A772" s="109"/>
      <c r="B772" s="19">
        <v>21</v>
      </c>
      <c r="C772" s="38">
        <v>29</v>
      </c>
      <c r="D772" s="8">
        <v>7271.3837890000004</v>
      </c>
      <c r="E772" s="8">
        <v>5260.4622409999974</v>
      </c>
      <c r="F772" s="8">
        <v>6241.7710390000057</v>
      </c>
      <c r="G772" s="8">
        <v>1007.7767629999928</v>
      </c>
      <c r="H772" s="8">
        <v>21.835986999999999</v>
      </c>
    </row>
    <row r="773" spans="1:8" x14ac:dyDescent="0.2">
      <c r="A773" s="109"/>
      <c r="B773" s="19">
        <v>21</v>
      </c>
      <c r="C773" s="38">
        <v>30</v>
      </c>
      <c r="D773" s="8">
        <v>374.20526100000001</v>
      </c>
      <c r="E773" s="8">
        <v>227.66099699999998</v>
      </c>
      <c r="F773" s="8">
        <v>367.23414899999932</v>
      </c>
      <c r="G773" s="8">
        <v>6.9711120000009128</v>
      </c>
      <c r="H773" s="8">
        <v>0</v>
      </c>
    </row>
    <row r="774" spans="1:8" x14ac:dyDescent="0.2">
      <c r="A774" s="109"/>
      <c r="B774" s="19">
        <v>21</v>
      </c>
      <c r="C774" s="38">
        <v>31</v>
      </c>
      <c r="D774" s="8">
        <v>13114.683594</v>
      </c>
      <c r="E774" s="8">
        <v>11155.589932000001</v>
      </c>
      <c r="F774" s="8">
        <v>12356.065350999999</v>
      </c>
      <c r="G774" s="8">
        <v>755.22907000000168</v>
      </c>
      <c r="H774" s="8">
        <v>3.389173</v>
      </c>
    </row>
    <row r="775" spans="1:8" x14ac:dyDescent="0.2">
      <c r="A775" s="109"/>
      <c r="B775" s="19">
        <v>21</v>
      </c>
      <c r="C775" s="38">
        <v>32</v>
      </c>
      <c r="D775" s="8">
        <v>34487.015625</v>
      </c>
      <c r="E775" s="8">
        <v>30577.943329999995</v>
      </c>
      <c r="F775" s="8">
        <v>289.11593000000005</v>
      </c>
      <c r="G775" s="8">
        <v>34195.756448</v>
      </c>
      <c r="H775" s="8">
        <v>2.1432470000000001</v>
      </c>
    </row>
    <row r="776" spans="1:8" x14ac:dyDescent="0.2">
      <c r="A776" s="109"/>
      <c r="B776" s="19">
        <v>21</v>
      </c>
      <c r="C776" s="38">
        <v>33</v>
      </c>
      <c r="D776" s="8">
        <v>20771.4375</v>
      </c>
      <c r="E776" s="8">
        <v>13305.272174000003</v>
      </c>
      <c r="F776" s="8">
        <v>245.84306399999988</v>
      </c>
      <c r="G776" s="8">
        <v>20522.152612999998</v>
      </c>
      <c r="H776" s="8">
        <v>3.4418229999999999</v>
      </c>
    </row>
    <row r="777" spans="1:8" x14ac:dyDescent="0.2">
      <c r="A777" s="109"/>
      <c r="B777" s="19">
        <v>21</v>
      </c>
      <c r="C777" s="38">
        <v>34</v>
      </c>
      <c r="D777" s="8">
        <v>2165.570068</v>
      </c>
      <c r="E777" s="8">
        <v>1386.9370289999997</v>
      </c>
      <c r="F777" s="8">
        <v>131.15009599999999</v>
      </c>
      <c r="G777" s="8">
        <v>2033.1379659999998</v>
      </c>
      <c r="H777" s="8">
        <v>1.282006</v>
      </c>
    </row>
    <row r="778" spans="1:8" x14ac:dyDescent="0.2">
      <c r="A778" s="109"/>
      <c r="B778" s="19">
        <v>21</v>
      </c>
      <c r="C778" s="38">
        <v>35</v>
      </c>
      <c r="D778" s="8">
        <v>12806.440430000001</v>
      </c>
      <c r="E778" s="8">
        <v>8389.8244709999981</v>
      </c>
      <c r="F778" s="8">
        <v>2236.3232780000021</v>
      </c>
      <c r="G778" s="8">
        <v>10564.793715000002</v>
      </c>
      <c r="H778" s="8">
        <v>5.3234370000000002</v>
      </c>
    </row>
    <row r="779" spans="1:8" x14ac:dyDescent="0.2">
      <c r="A779" s="109"/>
      <c r="B779" s="19">
        <v>21</v>
      </c>
      <c r="C779" s="38">
        <v>36</v>
      </c>
      <c r="D779" s="8">
        <v>15530.749023</v>
      </c>
      <c r="E779" s="8">
        <v>11213.191794000002</v>
      </c>
      <c r="F779" s="8">
        <v>4374.7528270000012</v>
      </c>
      <c r="G779" s="8">
        <v>11152.385171</v>
      </c>
      <c r="H779" s="8">
        <v>3.6110250000000002</v>
      </c>
    </row>
    <row r="780" spans="1:8" x14ac:dyDescent="0.2">
      <c r="A780" s="109"/>
      <c r="B780" s="19">
        <v>21</v>
      </c>
      <c r="C780" s="38">
        <v>37</v>
      </c>
      <c r="D780" s="8">
        <v>25729.03125</v>
      </c>
      <c r="E780" s="8">
        <v>18152.599941999993</v>
      </c>
      <c r="F780" s="8">
        <v>33.395287999999994</v>
      </c>
      <c r="G780" s="8">
        <v>25695.635962</v>
      </c>
      <c r="H780" s="8">
        <v>0</v>
      </c>
    </row>
    <row r="781" spans="1:8" x14ac:dyDescent="0.2">
      <c r="A781" s="109" t="s">
        <v>104</v>
      </c>
      <c r="B781" s="19">
        <v>22</v>
      </c>
      <c r="C781" s="38">
        <v>1</v>
      </c>
      <c r="D781" s="8">
        <v>3862.9045409999999</v>
      </c>
      <c r="E781" s="8">
        <v>2903.6447869999997</v>
      </c>
      <c r="F781" s="8">
        <v>2020.1642370000006</v>
      </c>
      <c r="G781" s="8">
        <v>925.81720800000221</v>
      </c>
      <c r="H781" s="8">
        <v>916.92309599999999</v>
      </c>
    </row>
    <row r="782" spans="1:8" x14ac:dyDescent="0.2">
      <c r="A782" s="109"/>
      <c r="B782" s="19">
        <v>22</v>
      </c>
      <c r="C782" s="38">
        <v>2</v>
      </c>
      <c r="D782" s="8">
        <v>10259.652344</v>
      </c>
      <c r="E782" s="8">
        <v>4907.1859630000017</v>
      </c>
      <c r="F782" s="8">
        <v>7422.5960660000064</v>
      </c>
      <c r="G782" s="8">
        <v>2669.0186499999941</v>
      </c>
      <c r="H782" s="8">
        <v>168.03762800000001</v>
      </c>
    </row>
    <row r="783" spans="1:8" x14ac:dyDescent="0.2">
      <c r="A783" s="109"/>
      <c r="B783" s="19">
        <v>22</v>
      </c>
      <c r="C783" s="38">
        <v>3</v>
      </c>
      <c r="D783" s="8">
        <v>29.1493</v>
      </c>
      <c r="E783" s="8">
        <v>22.863157000000005</v>
      </c>
      <c r="F783" s="8">
        <v>25.053766000000014</v>
      </c>
      <c r="G783" s="8">
        <v>3.0042529999999887</v>
      </c>
      <c r="H783" s="8">
        <v>1.0912809999999999</v>
      </c>
    </row>
    <row r="784" spans="1:8" x14ac:dyDescent="0.2">
      <c r="A784" s="109"/>
      <c r="B784" s="19">
        <v>22</v>
      </c>
      <c r="C784" s="38">
        <v>4</v>
      </c>
      <c r="D784" s="8">
        <v>9.22898</v>
      </c>
      <c r="E784" s="8">
        <v>5.4656919999999971</v>
      </c>
      <c r="F784" s="8">
        <v>6.8228150000000189</v>
      </c>
      <c r="G784" s="8">
        <v>1.5492019999999815</v>
      </c>
      <c r="H784" s="8">
        <v>0.85696300000000003</v>
      </c>
    </row>
    <row r="785" spans="1:8" x14ac:dyDescent="0.2">
      <c r="A785" s="109"/>
      <c r="B785" s="19">
        <v>22</v>
      </c>
      <c r="C785" s="38">
        <v>5</v>
      </c>
      <c r="D785" s="8">
        <v>43.692504999999997</v>
      </c>
      <c r="E785" s="8">
        <v>21.976707000000019</v>
      </c>
      <c r="F785" s="8">
        <v>19.513241000000018</v>
      </c>
      <c r="G785" s="8">
        <v>15.462111999999976</v>
      </c>
      <c r="H785" s="8">
        <v>8.7171520000000005</v>
      </c>
    </row>
    <row r="786" spans="1:8" x14ac:dyDescent="0.2">
      <c r="A786" s="109"/>
      <c r="B786" s="19">
        <v>22</v>
      </c>
      <c r="C786" s="38">
        <v>6</v>
      </c>
      <c r="D786" s="8">
        <v>0</v>
      </c>
      <c r="E786" s="8">
        <v>0</v>
      </c>
      <c r="F786" s="8">
        <v>0</v>
      </c>
      <c r="G786" s="8">
        <v>0</v>
      </c>
      <c r="H786" s="8">
        <v>0</v>
      </c>
    </row>
    <row r="787" spans="1:8" x14ac:dyDescent="0.2">
      <c r="A787" s="109"/>
      <c r="B787" s="19">
        <v>22</v>
      </c>
      <c r="C787" s="38">
        <v>7</v>
      </c>
      <c r="D787" s="8">
        <v>3915.748779</v>
      </c>
      <c r="E787" s="8">
        <v>2468.0967029999997</v>
      </c>
      <c r="F787" s="8">
        <v>3127.5624690000022</v>
      </c>
      <c r="G787" s="8">
        <v>508.69079599999679</v>
      </c>
      <c r="H787" s="8">
        <v>279.49551400000001</v>
      </c>
    </row>
    <row r="788" spans="1:8" x14ac:dyDescent="0.2">
      <c r="A788" s="109"/>
      <c r="B788" s="19">
        <v>22</v>
      </c>
      <c r="C788" s="38">
        <v>8</v>
      </c>
      <c r="D788" s="8">
        <v>9264.0429690000001</v>
      </c>
      <c r="E788" s="8">
        <v>4826.374563999997</v>
      </c>
      <c r="F788" s="8">
        <v>7133.0048029999907</v>
      </c>
      <c r="G788" s="8">
        <v>2007.9292180000086</v>
      </c>
      <c r="H788" s="8">
        <v>123.108948</v>
      </c>
    </row>
    <row r="789" spans="1:8" x14ac:dyDescent="0.2">
      <c r="A789" s="109"/>
      <c r="B789" s="19">
        <v>22</v>
      </c>
      <c r="C789" s="38">
        <v>9</v>
      </c>
      <c r="D789" s="8">
        <v>155.60121199999998</v>
      </c>
      <c r="E789" s="8">
        <v>92.209688999999941</v>
      </c>
      <c r="F789" s="8">
        <v>85.723119000000096</v>
      </c>
      <c r="G789" s="8">
        <v>69.878069999999994</v>
      </c>
      <c r="H789" s="8">
        <v>2.3E-5</v>
      </c>
    </row>
    <row r="790" spans="1:8" x14ac:dyDescent="0.2">
      <c r="A790" s="109"/>
      <c r="B790" s="19">
        <v>22</v>
      </c>
      <c r="C790" s="38">
        <v>10</v>
      </c>
      <c r="D790" s="8">
        <v>53758.5625</v>
      </c>
      <c r="E790" s="8">
        <v>31068.426214000036</v>
      </c>
      <c r="F790" s="8">
        <v>5849.9342629999946</v>
      </c>
      <c r="G790" s="8">
        <v>47900.853700000007</v>
      </c>
      <c r="H790" s="8">
        <v>7.7745369999999996</v>
      </c>
    </row>
    <row r="791" spans="1:8" x14ac:dyDescent="0.2">
      <c r="A791" s="109"/>
      <c r="B791" s="19">
        <v>22</v>
      </c>
      <c r="C791" s="38">
        <v>11</v>
      </c>
      <c r="D791" s="8">
        <v>47606.417969000002</v>
      </c>
      <c r="E791" s="8">
        <v>17621.344687999986</v>
      </c>
      <c r="F791" s="8">
        <v>9113.8393730000025</v>
      </c>
      <c r="G791" s="8">
        <v>34730.054181999985</v>
      </c>
      <c r="H791" s="8">
        <v>3762.524414</v>
      </c>
    </row>
    <row r="792" spans="1:8" x14ac:dyDescent="0.2">
      <c r="A792" s="109"/>
      <c r="B792" s="19">
        <v>22</v>
      </c>
      <c r="C792" s="38">
        <v>12</v>
      </c>
      <c r="D792" s="8">
        <v>4332.2353519999997</v>
      </c>
      <c r="E792" s="8">
        <v>1888.0780449999963</v>
      </c>
      <c r="F792" s="8">
        <v>257.23471700000022</v>
      </c>
      <c r="G792" s="8">
        <v>3796.9949589999992</v>
      </c>
      <c r="H792" s="8">
        <v>278.00567599999999</v>
      </c>
    </row>
    <row r="793" spans="1:8" x14ac:dyDescent="0.2">
      <c r="A793" s="109"/>
      <c r="B793" s="19">
        <v>22</v>
      </c>
      <c r="C793" s="38">
        <v>13</v>
      </c>
      <c r="D793" s="8">
        <v>4852.6967770000001</v>
      </c>
      <c r="E793" s="8">
        <v>1698.4562180000016</v>
      </c>
      <c r="F793" s="8">
        <v>3160.6377699999975</v>
      </c>
      <c r="G793" s="8">
        <v>737.49333300000251</v>
      </c>
      <c r="H793" s="8">
        <v>954.56567399999994</v>
      </c>
    </row>
    <row r="794" spans="1:8" x14ac:dyDescent="0.2">
      <c r="A794" s="109"/>
      <c r="B794" s="19">
        <v>22</v>
      </c>
      <c r="C794" s="38">
        <v>14</v>
      </c>
      <c r="D794" s="8">
        <v>5450.048828</v>
      </c>
      <c r="E794" s="8">
        <v>2035.3668350000025</v>
      </c>
      <c r="F794" s="8">
        <v>716.68667800000026</v>
      </c>
      <c r="G794" s="8">
        <v>2344.2447179999995</v>
      </c>
      <c r="H794" s="8">
        <v>2389.117432</v>
      </c>
    </row>
    <row r="795" spans="1:8" x14ac:dyDescent="0.2">
      <c r="A795" s="109"/>
      <c r="B795" s="19">
        <v>22</v>
      </c>
      <c r="C795" s="38">
        <v>15</v>
      </c>
      <c r="D795" s="8">
        <v>885.135986</v>
      </c>
      <c r="E795" s="8">
        <v>337.70598200000006</v>
      </c>
      <c r="F795" s="8">
        <v>783.99487499999896</v>
      </c>
      <c r="G795" s="8">
        <v>101.11130200000068</v>
      </c>
      <c r="H795" s="8">
        <v>2.9808999999999999E-2</v>
      </c>
    </row>
    <row r="796" spans="1:8" x14ac:dyDescent="0.2">
      <c r="A796" s="109"/>
      <c r="B796" s="19">
        <v>22</v>
      </c>
      <c r="C796" s="38">
        <v>16</v>
      </c>
      <c r="D796" s="8">
        <v>22609.275390999999</v>
      </c>
      <c r="E796" s="8">
        <v>6089.4177830000017</v>
      </c>
      <c r="F796" s="8">
        <v>15337.837594999988</v>
      </c>
      <c r="G796" s="8">
        <v>4712.6751009999989</v>
      </c>
      <c r="H796" s="8">
        <v>2558.7626949999999</v>
      </c>
    </row>
    <row r="797" spans="1:8" x14ac:dyDescent="0.2">
      <c r="A797" s="109"/>
      <c r="B797" s="19">
        <v>22</v>
      </c>
      <c r="C797" s="38">
        <v>17</v>
      </c>
      <c r="D797" s="8">
        <v>58283.957030999998</v>
      </c>
      <c r="E797" s="8">
        <v>11568.931439000022</v>
      </c>
      <c r="F797" s="8">
        <v>34771.788629000039</v>
      </c>
      <c r="G797" s="8">
        <v>13484.83246399991</v>
      </c>
      <c r="H797" s="8">
        <v>10027.335938</v>
      </c>
    </row>
    <row r="798" spans="1:8" x14ac:dyDescent="0.2">
      <c r="A798" s="109"/>
      <c r="B798" s="19">
        <v>22</v>
      </c>
      <c r="C798" s="38">
        <v>18</v>
      </c>
      <c r="D798" s="8">
        <v>6430.1162109999996</v>
      </c>
      <c r="E798" s="8">
        <v>1836.3604379999979</v>
      </c>
      <c r="F798" s="8">
        <v>4164.8600620000052</v>
      </c>
      <c r="G798" s="8">
        <v>392.57023599999314</v>
      </c>
      <c r="H798" s="8">
        <v>1872.685913</v>
      </c>
    </row>
    <row r="799" spans="1:8" x14ac:dyDescent="0.2">
      <c r="A799" s="109"/>
      <c r="B799" s="19">
        <v>22</v>
      </c>
      <c r="C799" s="38">
        <v>19</v>
      </c>
      <c r="D799" s="8">
        <v>20176.492188</v>
      </c>
      <c r="E799" s="8">
        <v>5963.6326890000109</v>
      </c>
      <c r="F799" s="8">
        <v>13935.865918999987</v>
      </c>
      <c r="G799" s="8">
        <v>2440.3418450000063</v>
      </c>
      <c r="H799" s="8">
        <v>3800.2844239999999</v>
      </c>
    </row>
    <row r="800" spans="1:8" x14ac:dyDescent="0.2">
      <c r="A800" s="109"/>
      <c r="B800" s="19">
        <v>22</v>
      </c>
      <c r="C800" s="38">
        <v>20</v>
      </c>
      <c r="D800" s="8">
        <v>135894.703125</v>
      </c>
      <c r="E800" s="8">
        <v>30645.774222000007</v>
      </c>
      <c r="F800" s="8">
        <v>22446.990439000019</v>
      </c>
      <c r="G800" s="8">
        <v>20510.353310999992</v>
      </c>
      <c r="H800" s="8">
        <v>92937.359375</v>
      </c>
    </row>
    <row r="801" spans="1:8" x14ac:dyDescent="0.2">
      <c r="A801" s="109"/>
      <c r="B801" s="19">
        <v>22</v>
      </c>
      <c r="C801" s="38">
        <v>21</v>
      </c>
      <c r="D801" s="8">
        <v>1821.037842</v>
      </c>
      <c r="E801" s="8">
        <v>648.54100600000061</v>
      </c>
      <c r="F801" s="8">
        <v>320.95675500000021</v>
      </c>
      <c r="G801" s="8">
        <v>1500.0810869999996</v>
      </c>
      <c r="H801" s="8">
        <v>0</v>
      </c>
    </row>
    <row r="802" spans="1:8" x14ac:dyDescent="0.2">
      <c r="A802" s="109"/>
      <c r="B802" s="19">
        <v>22</v>
      </c>
      <c r="C802" s="38">
        <v>22</v>
      </c>
      <c r="D802" s="8">
        <v>3812.8073730000001</v>
      </c>
      <c r="E802" s="8">
        <v>951.4929070000004</v>
      </c>
      <c r="F802" s="8">
        <v>1069.0421840000006</v>
      </c>
      <c r="G802" s="8">
        <v>720.51091699999961</v>
      </c>
      <c r="H802" s="8">
        <v>2023.2542719999999</v>
      </c>
    </row>
    <row r="803" spans="1:8" x14ac:dyDescent="0.2">
      <c r="A803" s="109"/>
      <c r="B803" s="19">
        <v>22</v>
      </c>
      <c r="C803" s="38">
        <v>23</v>
      </c>
      <c r="D803" s="8">
        <v>40404.058594000002</v>
      </c>
      <c r="E803" s="8">
        <v>32587.537392000009</v>
      </c>
      <c r="F803" s="8">
        <v>15580.471010000005</v>
      </c>
      <c r="G803" s="8">
        <v>19278.621763999967</v>
      </c>
      <c r="H803" s="8">
        <v>5544.9658200000003</v>
      </c>
    </row>
    <row r="804" spans="1:8" x14ac:dyDescent="0.2">
      <c r="A804" s="109"/>
      <c r="B804" s="19">
        <v>22</v>
      </c>
      <c r="C804" s="38">
        <v>24</v>
      </c>
      <c r="D804" s="8">
        <v>38085.84375</v>
      </c>
      <c r="E804" s="8">
        <v>30966.487041000004</v>
      </c>
      <c r="F804" s="8">
        <v>14338.630023</v>
      </c>
      <c r="G804" s="8">
        <v>18570.298688000021</v>
      </c>
      <c r="H804" s="8">
        <v>5176.9150390000004</v>
      </c>
    </row>
    <row r="805" spans="1:8" x14ac:dyDescent="0.2">
      <c r="A805" s="109"/>
      <c r="B805" s="19">
        <v>22</v>
      </c>
      <c r="C805" s="38">
        <v>25</v>
      </c>
      <c r="D805" s="8">
        <v>46581.402344000002</v>
      </c>
      <c r="E805" s="8">
        <v>27809.278917999982</v>
      </c>
      <c r="F805" s="8">
        <v>11220.777348999991</v>
      </c>
      <c r="G805" s="8">
        <v>31800.323236999975</v>
      </c>
      <c r="H805" s="8">
        <v>3560.3017580000001</v>
      </c>
    </row>
    <row r="806" spans="1:8" x14ac:dyDescent="0.2">
      <c r="A806" s="109"/>
      <c r="B806" s="19">
        <v>22</v>
      </c>
      <c r="C806" s="38">
        <v>26</v>
      </c>
      <c r="D806" s="8">
        <v>11798.135742</v>
      </c>
      <c r="E806" s="8">
        <v>6957.6813550000024</v>
      </c>
      <c r="F806" s="8">
        <v>5021.9319600000008</v>
      </c>
      <c r="G806" s="8">
        <v>6666.1780099999942</v>
      </c>
      <c r="H806" s="8">
        <v>110.025772</v>
      </c>
    </row>
    <row r="807" spans="1:8" x14ac:dyDescent="0.2">
      <c r="A807" s="109"/>
      <c r="B807" s="19">
        <v>22</v>
      </c>
      <c r="C807" s="38">
        <v>27</v>
      </c>
      <c r="D807" s="8">
        <v>12615.691406</v>
      </c>
      <c r="E807" s="8">
        <v>8149.7089940000033</v>
      </c>
      <c r="F807" s="8">
        <v>3618.3709270000018</v>
      </c>
      <c r="G807" s="8">
        <v>8460.1172929999957</v>
      </c>
      <c r="H807" s="8">
        <v>537.20318599999996</v>
      </c>
    </row>
    <row r="808" spans="1:8" x14ac:dyDescent="0.2">
      <c r="A808" s="109"/>
      <c r="B808" s="19">
        <v>22</v>
      </c>
      <c r="C808" s="38">
        <v>28</v>
      </c>
      <c r="D808" s="8">
        <v>32407.335938</v>
      </c>
      <c r="E808" s="8">
        <v>29877.616587999993</v>
      </c>
      <c r="F808" s="8">
        <v>5303.9009160000005</v>
      </c>
      <c r="G808" s="8">
        <v>27099.676997000002</v>
      </c>
      <c r="H808" s="8">
        <v>3.7580249999999999</v>
      </c>
    </row>
    <row r="809" spans="1:8" x14ac:dyDescent="0.2">
      <c r="A809" s="109"/>
      <c r="B809" s="19">
        <v>22</v>
      </c>
      <c r="C809" s="38">
        <v>29</v>
      </c>
      <c r="D809" s="8">
        <v>13833.072265999999</v>
      </c>
      <c r="E809" s="8">
        <v>10007.497508999995</v>
      </c>
      <c r="F809" s="8">
        <v>11703.036673000004</v>
      </c>
      <c r="G809" s="8">
        <v>2088.4948329999902</v>
      </c>
      <c r="H809" s="8">
        <v>41.540759999999999</v>
      </c>
    </row>
    <row r="810" spans="1:8" x14ac:dyDescent="0.2">
      <c r="A810" s="109"/>
      <c r="B810" s="19">
        <v>22</v>
      </c>
      <c r="C810" s="38">
        <v>30</v>
      </c>
      <c r="D810" s="8">
        <v>284.31320199999999</v>
      </c>
      <c r="E810" s="8">
        <v>172.97199499999999</v>
      </c>
      <c r="F810" s="8">
        <v>278.84940199999971</v>
      </c>
      <c r="G810" s="8">
        <v>5.4638000000006146</v>
      </c>
      <c r="H810" s="8">
        <v>0</v>
      </c>
    </row>
    <row r="811" spans="1:8" x14ac:dyDescent="0.2">
      <c r="A811" s="109"/>
      <c r="B811" s="19">
        <v>22</v>
      </c>
      <c r="C811" s="38">
        <v>31</v>
      </c>
      <c r="D811" s="8">
        <v>8674.0722659999992</v>
      </c>
      <c r="E811" s="8">
        <v>7378.3245439999946</v>
      </c>
      <c r="F811" s="8">
        <v>8120.0480249999991</v>
      </c>
      <c r="G811" s="8">
        <v>551.78263700000241</v>
      </c>
      <c r="H811" s="8">
        <v>2.2416040000000002</v>
      </c>
    </row>
    <row r="812" spans="1:8" x14ac:dyDescent="0.2">
      <c r="A812" s="109"/>
      <c r="B812" s="19">
        <v>22</v>
      </c>
      <c r="C812" s="38">
        <v>32</v>
      </c>
      <c r="D812" s="8">
        <v>12272.783203000001</v>
      </c>
      <c r="E812" s="8">
        <v>10881.674172999999</v>
      </c>
      <c r="F812" s="8">
        <v>95.891051000000004</v>
      </c>
      <c r="G812" s="8">
        <v>12176.129442000001</v>
      </c>
      <c r="H812" s="8">
        <v>0.76271</v>
      </c>
    </row>
    <row r="813" spans="1:8" x14ac:dyDescent="0.2">
      <c r="A813" s="109"/>
      <c r="B813" s="19">
        <v>22</v>
      </c>
      <c r="C813" s="38">
        <v>33</v>
      </c>
      <c r="D813" s="8">
        <v>8263.6855469999991</v>
      </c>
      <c r="E813" s="8">
        <v>5293.3543359999985</v>
      </c>
      <c r="F813" s="8">
        <v>73.36618099999987</v>
      </c>
      <c r="G813" s="8">
        <v>8188.9500749999961</v>
      </c>
      <c r="H813" s="8">
        <v>1.369291</v>
      </c>
    </row>
    <row r="814" spans="1:8" x14ac:dyDescent="0.2">
      <c r="A814" s="109"/>
      <c r="B814" s="19">
        <v>22</v>
      </c>
      <c r="C814" s="38">
        <v>34</v>
      </c>
      <c r="D814" s="8">
        <v>922.83862299999998</v>
      </c>
      <c r="E814" s="8">
        <v>591.03098100000045</v>
      </c>
      <c r="F814" s="8">
        <v>52.665464999999998</v>
      </c>
      <c r="G814" s="8">
        <v>869.62684200000001</v>
      </c>
      <c r="H814" s="8">
        <v>0.54631600000000002</v>
      </c>
    </row>
    <row r="815" spans="1:8" x14ac:dyDescent="0.2">
      <c r="A815" s="109"/>
      <c r="B815" s="19">
        <v>22</v>
      </c>
      <c r="C815" s="38">
        <v>35</v>
      </c>
      <c r="D815" s="8">
        <v>9297.8554690000001</v>
      </c>
      <c r="E815" s="8">
        <v>6091.261040000004</v>
      </c>
      <c r="F815" s="8">
        <v>1487.9333840000015</v>
      </c>
      <c r="G815" s="8">
        <v>7806.0571119999968</v>
      </c>
      <c r="H815" s="8">
        <v>3.864973</v>
      </c>
    </row>
    <row r="816" spans="1:8" x14ac:dyDescent="0.2">
      <c r="A816" s="109"/>
      <c r="B816" s="19">
        <v>22</v>
      </c>
      <c r="C816" s="38">
        <v>36</v>
      </c>
      <c r="D816" s="8">
        <v>7756.0908200000003</v>
      </c>
      <c r="E816" s="8">
        <v>5599.8929749999979</v>
      </c>
      <c r="F816" s="8">
        <v>1988.3262179999986</v>
      </c>
      <c r="G816" s="8">
        <v>5765.9612480000014</v>
      </c>
      <c r="H816" s="8">
        <v>1.8033539999999999</v>
      </c>
    </row>
    <row r="817" spans="1:8" x14ac:dyDescent="0.2">
      <c r="A817" s="109"/>
      <c r="B817" s="19">
        <v>22</v>
      </c>
      <c r="C817" s="38">
        <v>37</v>
      </c>
      <c r="D817" s="8">
        <v>14341.020508</v>
      </c>
      <c r="E817" s="8">
        <v>10118.018242000002</v>
      </c>
      <c r="F817" s="8">
        <v>22.030792999999999</v>
      </c>
      <c r="G817" s="8">
        <v>14318.989715</v>
      </c>
      <c r="H817" s="8">
        <v>0</v>
      </c>
    </row>
    <row r="818" spans="1:8" x14ac:dyDescent="0.2">
      <c r="A818" s="109" t="s">
        <v>106</v>
      </c>
      <c r="B818" s="19">
        <v>23</v>
      </c>
      <c r="C818" s="38">
        <v>1</v>
      </c>
      <c r="D818" s="8">
        <v>1605.3050539999999</v>
      </c>
      <c r="E818" s="8">
        <v>1206.6659980000004</v>
      </c>
      <c r="F818" s="8">
        <v>764.17741799999965</v>
      </c>
      <c r="G818" s="8">
        <v>460.08243900000014</v>
      </c>
      <c r="H818" s="8">
        <v>381.04519699999997</v>
      </c>
    </row>
    <row r="819" spans="1:8" x14ac:dyDescent="0.2">
      <c r="A819" s="109"/>
      <c r="B819" s="19">
        <v>23</v>
      </c>
      <c r="C819" s="38">
        <v>2</v>
      </c>
      <c r="D819" s="8">
        <v>892.25677499999995</v>
      </c>
      <c r="E819" s="8">
        <v>426.76593400000058</v>
      </c>
      <c r="F819" s="8">
        <v>498.9601079999992</v>
      </c>
      <c r="G819" s="8">
        <v>378.682847000001</v>
      </c>
      <c r="H819" s="8">
        <v>14.61382</v>
      </c>
    </row>
    <row r="820" spans="1:8" x14ac:dyDescent="0.2">
      <c r="A820" s="109"/>
      <c r="B820" s="19">
        <v>23</v>
      </c>
      <c r="C820" s="38">
        <v>3</v>
      </c>
      <c r="D820" s="8">
        <v>286.84429899999998</v>
      </c>
      <c r="E820" s="8">
        <v>224.98530699999998</v>
      </c>
      <c r="F820" s="8">
        <v>245.52417399999993</v>
      </c>
      <c r="G820" s="8">
        <v>30.581351000000019</v>
      </c>
      <c r="H820" s="8">
        <v>10.738773999999999</v>
      </c>
    </row>
    <row r="821" spans="1:8" x14ac:dyDescent="0.2">
      <c r="A821" s="109"/>
      <c r="B821" s="19">
        <v>23</v>
      </c>
      <c r="C821" s="38">
        <v>4</v>
      </c>
      <c r="D821" s="8">
        <v>190.38911400000001</v>
      </c>
      <c r="E821" s="8">
        <v>112.7540470000001</v>
      </c>
      <c r="F821" s="8">
        <v>47.674535999999904</v>
      </c>
      <c r="G821" s="8">
        <v>125.03586100000007</v>
      </c>
      <c r="H821" s="8">
        <v>17.678716999999999</v>
      </c>
    </row>
    <row r="822" spans="1:8" x14ac:dyDescent="0.2">
      <c r="A822" s="109"/>
      <c r="B822" s="19">
        <v>23</v>
      </c>
      <c r="C822" s="38">
        <v>5</v>
      </c>
      <c r="D822" s="8">
        <v>17.936188000000001</v>
      </c>
      <c r="E822" s="8">
        <v>9.0216549999999955</v>
      </c>
      <c r="F822" s="8">
        <v>8.4361670000000029</v>
      </c>
      <c r="G822" s="8">
        <v>5.9215479999999943</v>
      </c>
      <c r="H822" s="8">
        <v>3.5784729999999998</v>
      </c>
    </row>
    <row r="823" spans="1:8" x14ac:dyDescent="0.2">
      <c r="A823" s="109"/>
      <c r="B823" s="19">
        <v>23</v>
      </c>
      <c r="C823" s="38">
        <v>6</v>
      </c>
      <c r="D823" s="8">
        <v>0</v>
      </c>
      <c r="E823" s="8">
        <v>0</v>
      </c>
      <c r="F823" s="8">
        <v>0</v>
      </c>
      <c r="G823" s="8">
        <v>0</v>
      </c>
      <c r="H823" s="8">
        <v>0</v>
      </c>
    </row>
    <row r="824" spans="1:8" x14ac:dyDescent="0.2">
      <c r="A824" s="109"/>
      <c r="B824" s="19">
        <v>23</v>
      </c>
      <c r="C824" s="38">
        <v>7</v>
      </c>
      <c r="D824" s="8">
        <v>1510.9697269999999</v>
      </c>
      <c r="E824" s="8">
        <v>952.36431700000003</v>
      </c>
      <c r="F824" s="8">
        <v>785.44603900000061</v>
      </c>
      <c r="G824" s="8">
        <v>725.52368799999749</v>
      </c>
      <c r="H824" s="8">
        <v>0</v>
      </c>
    </row>
    <row r="825" spans="1:8" x14ac:dyDescent="0.2">
      <c r="A825" s="109"/>
      <c r="B825" s="19">
        <v>23</v>
      </c>
      <c r="C825" s="38">
        <v>8</v>
      </c>
      <c r="D825" s="8">
        <v>329.35827599999999</v>
      </c>
      <c r="E825" s="8">
        <v>171.58885000000006</v>
      </c>
      <c r="F825" s="8">
        <v>265.12412000000012</v>
      </c>
      <c r="G825" s="8">
        <v>59.857345999999517</v>
      </c>
      <c r="H825" s="8">
        <v>4.3768099999999999</v>
      </c>
    </row>
    <row r="826" spans="1:8" x14ac:dyDescent="0.2">
      <c r="A826" s="109"/>
      <c r="B826" s="19">
        <v>23</v>
      </c>
      <c r="C826" s="38">
        <v>9</v>
      </c>
      <c r="D826" s="8">
        <v>3294.193115</v>
      </c>
      <c r="E826" s="8">
        <v>1952.1474660000013</v>
      </c>
      <c r="F826" s="8">
        <v>2183.5126050000003</v>
      </c>
      <c r="G826" s="8">
        <v>1110.6800140000023</v>
      </c>
      <c r="H826" s="8">
        <v>4.9600000000000002E-4</v>
      </c>
    </row>
    <row r="827" spans="1:8" x14ac:dyDescent="0.2">
      <c r="A827" s="109"/>
      <c r="B827" s="19">
        <v>23</v>
      </c>
      <c r="C827" s="38">
        <v>10</v>
      </c>
      <c r="D827" s="8">
        <v>32776.324219000002</v>
      </c>
      <c r="E827" s="8">
        <v>18942.262103999994</v>
      </c>
      <c r="F827" s="8">
        <v>3751.9938700000012</v>
      </c>
      <c r="G827" s="8">
        <v>29019.590252999984</v>
      </c>
      <c r="H827" s="8">
        <v>4.7400960000000003</v>
      </c>
    </row>
    <row r="828" spans="1:8" x14ac:dyDescent="0.2">
      <c r="A828" s="109"/>
      <c r="B828" s="19">
        <v>23</v>
      </c>
      <c r="C828" s="38">
        <v>11</v>
      </c>
      <c r="D828" s="8">
        <v>5364.2421880000002</v>
      </c>
      <c r="E828" s="8">
        <v>1985.5548670000046</v>
      </c>
      <c r="F828" s="8">
        <v>1329.3593329999972</v>
      </c>
      <c r="G828" s="8">
        <v>3504.2495540000009</v>
      </c>
      <c r="H828" s="8">
        <v>530.63330099999996</v>
      </c>
    </row>
    <row r="829" spans="1:8" x14ac:dyDescent="0.2">
      <c r="A829" s="109"/>
      <c r="B829" s="19">
        <v>23</v>
      </c>
      <c r="C829" s="38">
        <v>12</v>
      </c>
      <c r="D829" s="8">
        <v>824.61651600000005</v>
      </c>
      <c r="E829" s="8">
        <v>359.38495900000009</v>
      </c>
      <c r="F829" s="8">
        <v>237.57797800000014</v>
      </c>
      <c r="G829" s="8">
        <v>582.46445199999982</v>
      </c>
      <c r="H829" s="8">
        <v>4.5740860000000003</v>
      </c>
    </row>
    <row r="830" spans="1:8" x14ac:dyDescent="0.2">
      <c r="A830" s="109"/>
      <c r="B830" s="19">
        <v>23</v>
      </c>
      <c r="C830" s="38">
        <v>13</v>
      </c>
      <c r="D830" s="8">
        <v>102.91069</v>
      </c>
      <c r="E830" s="8">
        <v>36.018995000000025</v>
      </c>
      <c r="F830" s="8">
        <v>74.216586000000035</v>
      </c>
      <c r="G830" s="8">
        <v>28.694104000000021</v>
      </c>
      <c r="H830" s="8">
        <v>0</v>
      </c>
    </row>
    <row r="831" spans="1:8" x14ac:dyDescent="0.2">
      <c r="A831" s="109"/>
      <c r="B831" s="19">
        <v>23</v>
      </c>
      <c r="C831" s="38">
        <v>14</v>
      </c>
      <c r="D831" s="8">
        <v>245.58554100000001</v>
      </c>
      <c r="E831" s="8">
        <v>91.715999999999994</v>
      </c>
      <c r="F831" s="8">
        <v>33.308216000000016</v>
      </c>
      <c r="G831" s="8">
        <v>212.27732499999999</v>
      </c>
      <c r="H831" s="8">
        <v>0</v>
      </c>
    </row>
    <row r="832" spans="1:8" x14ac:dyDescent="0.2">
      <c r="A832" s="109"/>
      <c r="B832" s="19">
        <v>23</v>
      </c>
      <c r="C832" s="38">
        <v>15</v>
      </c>
      <c r="D832" s="8">
        <v>470.83050500000002</v>
      </c>
      <c r="E832" s="8">
        <v>179.63601900000035</v>
      </c>
      <c r="F832" s="8">
        <v>438.62186300000008</v>
      </c>
      <c r="G832" s="8">
        <v>32.208642000000083</v>
      </c>
      <c r="H832" s="8">
        <v>0</v>
      </c>
    </row>
    <row r="833" spans="1:8" x14ac:dyDescent="0.2">
      <c r="A833" s="109"/>
      <c r="B833" s="19">
        <v>23</v>
      </c>
      <c r="C833" s="38">
        <v>16</v>
      </c>
      <c r="D833" s="8">
        <v>413.34750400000001</v>
      </c>
      <c r="E833" s="8">
        <v>111.32800800000004</v>
      </c>
      <c r="F833" s="8">
        <v>321.73996400000027</v>
      </c>
      <c r="G833" s="8">
        <v>91.607539999999688</v>
      </c>
      <c r="H833" s="8">
        <v>0</v>
      </c>
    </row>
    <row r="834" spans="1:8" x14ac:dyDescent="0.2">
      <c r="A834" s="109"/>
      <c r="B834" s="19">
        <v>23</v>
      </c>
      <c r="C834" s="38">
        <v>17</v>
      </c>
      <c r="D834" s="8">
        <v>261.87384000000031</v>
      </c>
      <c r="E834" s="8">
        <v>51.980000000000004</v>
      </c>
      <c r="F834" s="8">
        <v>172.62377399999986</v>
      </c>
      <c r="G834" s="8">
        <v>77.726139000000018</v>
      </c>
      <c r="H834" s="8">
        <v>11.523927</v>
      </c>
    </row>
    <row r="835" spans="1:8" x14ac:dyDescent="0.2">
      <c r="A835" s="109"/>
      <c r="B835" s="19">
        <v>23</v>
      </c>
      <c r="C835" s="38">
        <v>18</v>
      </c>
      <c r="D835" s="8">
        <v>1336.2425539999999</v>
      </c>
      <c r="E835" s="8">
        <v>381.61407699999887</v>
      </c>
      <c r="F835" s="8">
        <v>1271.2790459999994</v>
      </c>
      <c r="G835" s="8">
        <v>59.42184000000065</v>
      </c>
      <c r="H835" s="8">
        <v>5.5416679999999996</v>
      </c>
    </row>
    <row r="836" spans="1:8" x14ac:dyDescent="0.2">
      <c r="A836" s="109"/>
      <c r="B836" s="19">
        <v>23</v>
      </c>
      <c r="C836" s="38">
        <v>19</v>
      </c>
      <c r="D836" s="8">
        <v>462.10531600000002</v>
      </c>
      <c r="E836" s="8">
        <v>136.58600900000033</v>
      </c>
      <c r="F836" s="8">
        <v>345.44783100000024</v>
      </c>
      <c r="G836" s="8">
        <v>116.63737799999963</v>
      </c>
      <c r="H836" s="8">
        <v>2.0107E-2</v>
      </c>
    </row>
    <row r="837" spans="1:8" x14ac:dyDescent="0.2">
      <c r="A837" s="109"/>
      <c r="B837" s="19">
        <v>23</v>
      </c>
      <c r="C837" s="38">
        <v>20</v>
      </c>
      <c r="D837" s="8">
        <v>126.778633</v>
      </c>
      <c r="E837" s="8">
        <v>28.590016999999946</v>
      </c>
      <c r="F837" s="8">
        <v>39.237463000000098</v>
      </c>
      <c r="G837" s="8">
        <v>87.541169999999838</v>
      </c>
      <c r="H837" s="8">
        <v>0</v>
      </c>
    </row>
    <row r="838" spans="1:8" x14ac:dyDescent="0.2">
      <c r="A838" s="109"/>
      <c r="B838" s="19">
        <v>23</v>
      </c>
      <c r="C838" s="38">
        <v>21</v>
      </c>
      <c r="D838" s="8">
        <v>272.49539199999998</v>
      </c>
      <c r="E838" s="8">
        <v>97.045988999999835</v>
      </c>
      <c r="F838" s="8">
        <v>62.889999999999922</v>
      </c>
      <c r="G838" s="8">
        <v>209.60539199999997</v>
      </c>
      <c r="H838" s="8">
        <v>0</v>
      </c>
    </row>
    <row r="839" spans="1:8" x14ac:dyDescent="0.2">
      <c r="A839" s="109"/>
      <c r="B839" s="19">
        <v>23</v>
      </c>
      <c r="C839" s="38">
        <v>22</v>
      </c>
      <c r="D839" s="8">
        <v>141.11698899999999</v>
      </c>
      <c r="E839" s="8">
        <v>35.216013999999994</v>
      </c>
      <c r="F839" s="8">
        <v>79.391318000000027</v>
      </c>
      <c r="G839" s="8">
        <v>61.725670999999934</v>
      </c>
      <c r="H839" s="8">
        <v>0</v>
      </c>
    </row>
    <row r="840" spans="1:8" x14ac:dyDescent="0.2">
      <c r="A840" s="109"/>
      <c r="B840" s="19">
        <v>23</v>
      </c>
      <c r="C840" s="38">
        <v>23</v>
      </c>
      <c r="D840" s="8">
        <v>15729.833008</v>
      </c>
      <c r="E840" s="8">
        <v>12686.758385999998</v>
      </c>
      <c r="F840" s="8">
        <v>4722.0496589999975</v>
      </c>
      <c r="G840" s="8">
        <v>8849.0550779999994</v>
      </c>
      <c r="H840" s="8">
        <v>2158.7282709999999</v>
      </c>
    </row>
    <row r="841" spans="1:8" x14ac:dyDescent="0.2">
      <c r="A841" s="109"/>
      <c r="B841" s="19">
        <v>23</v>
      </c>
      <c r="C841" s="38">
        <v>24</v>
      </c>
      <c r="D841" s="8">
        <v>36471.40625</v>
      </c>
      <c r="E841" s="8">
        <v>29653.835726000005</v>
      </c>
      <c r="F841" s="8">
        <v>10709.224255000006</v>
      </c>
      <c r="G841" s="8">
        <v>20804.713733000004</v>
      </c>
      <c r="H841" s="8">
        <v>4957.4682620000003</v>
      </c>
    </row>
    <row r="842" spans="1:8" x14ac:dyDescent="0.2">
      <c r="A842" s="109"/>
      <c r="B842" s="19">
        <v>23</v>
      </c>
      <c r="C842" s="38">
        <v>25</v>
      </c>
      <c r="D842" s="8">
        <v>24085.966797000001</v>
      </c>
      <c r="E842" s="8">
        <v>14379.415711000007</v>
      </c>
      <c r="F842" s="8">
        <v>5143.4527750000025</v>
      </c>
      <c r="G842" s="8">
        <v>17101.579451999991</v>
      </c>
      <c r="H842" s="8">
        <v>1840.9345699999999</v>
      </c>
    </row>
    <row r="843" spans="1:8" x14ac:dyDescent="0.2">
      <c r="A843" s="109"/>
      <c r="B843" s="19">
        <v>23</v>
      </c>
      <c r="C843" s="38">
        <v>26</v>
      </c>
      <c r="D843" s="8">
        <v>3533.7592770000001</v>
      </c>
      <c r="E843" s="8">
        <v>2083.9540529999986</v>
      </c>
      <c r="F843" s="8">
        <v>1707.6267319999999</v>
      </c>
      <c r="G843" s="8">
        <v>1793.1777989999991</v>
      </c>
      <c r="H843" s="8">
        <v>32.954746</v>
      </c>
    </row>
    <row r="844" spans="1:8" x14ac:dyDescent="0.2">
      <c r="A844" s="109"/>
      <c r="B844" s="19">
        <v>23</v>
      </c>
      <c r="C844" s="38">
        <v>27</v>
      </c>
      <c r="D844" s="8">
        <v>9979.8066409999992</v>
      </c>
      <c r="E844" s="8">
        <v>6446.933283999997</v>
      </c>
      <c r="F844" s="8">
        <v>3711.3209630000006</v>
      </c>
      <c r="G844" s="8">
        <v>5843.5241300000034</v>
      </c>
      <c r="H844" s="8">
        <v>424.96154799999999</v>
      </c>
    </row>
    <row r="845" spans="1:8" x14ac:dyDescent="0.2">
      <c r="A845" s="109"/>
      <c r="B845" s="19">
        <v>23</v>
      </c>
      <c r="C845" s="38">
        <v>28</v>
      </c>
      <c r="D845" s="8">
        <v>33741.152344000002</v>
      </c>
      <c r="E845" s="8">
        <v>31107.315064000002</v>
      </c>
      <c r="F845" s="8">
        <v>7645.5850629999986</v>
      </c>
      <c r="G845" s="8">
        <v>26091.654584000014</v>
      </c>
      <c r="H845" s="8">
        <v>3.9126970000000001</v>
      </c>
    </row>
    <row r="846" spans="1:8" x14ac:dyDescent="0.2">
      <c r="A846" s="109"/>
      <c r="B846" s="19">
        <v>23</v>
      </c>
      <c r="C846" s="38">
        <v>29</v>
      </c>
      <c r="D846" s="8">
        <v>5980.5415039999998</v>
      </c>
      <c r="E846" s="8">
        <v>4326.6059030000006</v>
      </c>
      <c r="F846" s="8">
        <v>5277.9154680000011</v>
      </c>
      <c r="G846" s="8">
        <v>684.66645099999698</v>
      </c>
      <c r="H846" s="8">
        <v>17.959585000000001</v>
      </c>
    </row>
    <row r="847" spans="1:8" x14ac:dyDescent="0.2">
      <c r="A847" s="109"/>
      <c r="B847" s="19">
        <v>23</v>
      </c>
      <c r="C847" s="38">
        <v>30</v>
      </c>
      <c r="D847" s="8">
        <v>663.12738000000002</v>
      </c>
      <c r="E847" s="8">
        <v>403.43696700000021</v>
      </c>
      <c r="F847" s="8">
        <v>655.28812700000105</v>
      </c>
      <c r="G847" s="8">
        <v>7.8392529999995748</v>
      </c>
      <c r="H847" s="8">
        <v>0</v>
      </c>
    </row>
    <row r="848" spans="1:8" x14ac:dyDescent="0.2">
      <c r="A848" s="109"/>
      <c r="B848" s="19">
        <v>23</v>
      </c>
      <c r="C848" s="38">
        <v>31</v>
      </c>
      <c r="D848" s="8">
        <v>16972.585938</v>
      </c>
      <c r="E848" s="8">
        <v>14437.192007000001</v>
      </c>
      <c r="F848" s="8">
        <v>16145.934276000011</v>
      </c>
      <c r="G848" s="8">
        <v>822.26550800000041</v>
      </c>
      <c r="H848" s="8">
        <v>4.3861540000000003</v>
      </c>
    </row>
    <row r="849" spans="1:8" x14ac:dyDescent="0.2">
      <c r="A849" s="109"/>
      <c r="B849" s="19">
        <v>23</v>
      </c>
      <c r="C849" s="38">
        <v>32</v>
      </c>
      <c r="D849" s="8">
        <v>7842.5830079999996</v>
      </c>
      <c r="E849" s="8">
        <v>6953.6332090000005</v>
      </c>
      <c r="F849" s="8">
        <v>54.879583999999987</v>
      </c>
      <c r="G849" s="8">
        <v>7787.2160350000004</v>
      </c>
      <c r="H849" s="8">
        <v>0.48738900000000002</v>
      </c>
    </row>
    <row r="850" spans="1:8" x14ac:dyDescent="0.2">
      <c r="A850" s="109"/>
      <c r="B850" s="19">
        <v>23</v>
      </c>
      <c r="C850" s="38">
        <v>33</v>
      </c>
      <c r="D850" s="8">
        <v>8021.3964839999999</v>
      </c>
      <c r="E850" s="8">
        <v>5138.1548669999984</v>
      </c>
      <c r="F850" s="8">
        <v>81.547260999999921</v>
      </c>
      <c r="G850" s="8">
        <v>7938.5200789999999</v>
      </c>
      <c r="H850" s="8">
        <v>1.3291440000000001</v>
      </c>
    </row>
    <row r="851" spans="1:8" x14ac:dyDescent="0.2">
      <c r="A851" s="109"/>
      <c r="B851" s="19">
        <v>23</v>
      </c>
      <c r="C851" s="38">
        <v>34</v>
      </c>
      <c r="D851" s="8">
        <v>5575.3237300000001</v>
      </c>
      <c r="E851" s="8">
        <v>3570.709950999998</v>
      </c>
      <c r="F851" s="8">
        <v>647.9443140000003</v>
      </c>
      <c r="G851" s="8">
        <v>4924.0788539999994</v>
      </c>
      <c r="H851" s="8">
        <v>3.3005620000000002</v>
      </c>
    </row>
    <row r="852" spans="1:8" x14ac:dyDescent="0.2">
      <c r="A852" s="109"/>
      <c r="B852" s="19">
        <v>23</v>
      </c>
      <c r="C852" s="38">
        <v>35</v>
      </c>
      <c r="D852" s="8">
        <v>80794.523438000004</v>
      </c>
      <c r="E852" s="8">
        <v>52930.543270999995</v>
      </c>
      <c r="F852" s="8">
        <v>12963.245989000003</v>
      </c>
      <c r="G852" s="8">
        <v>67797.692430999989</v>
      </c>
      <c r="H852" s="8">
        <v>33.585017999999998</v>
      </c>
    </row>
    <row r="853" spans="1:8" x14ac:dyDescent="0.2">
      <c r="A853" s="109"/>
      <c r="B853" s="19">
        <v>23</v>
      </c>
      <c r="C853" s="38">
        <v>36</v>
      </c>
      <c r="D853" s="8">
        <v>5585.3935549999997</v>
      </c>
      <c r="E853" s="8">
        <v>4032.6508469999981</v>
      </c>
      <c r="F853" s="8">
        <v>1792.1571759999993</v>
      </c>
      <c r="G853" s="8">
        <v>3791.9377299999987</v>
      </c>
      <c r="H853" s="8">
        <v>1.2986489999999999</v>
      </c>
    </row>
    <row r="854" spans="1:8" x14ac:dyDescent="0.2">
      <c r="A854" s="109"/>
      <c r="B854" s="19">
        <v>23</v>
      </c>
      <c r="C854" s="38">
        <v>37</v>
      </c>
      <c r="D854" s="8">
        <v>13698.291992</v>
      </c>
      <c r="E854" s="8">
        <v>9664.5540599999986</v>
      </c>
      <c r="F854" s="8">
        <v>17.277849000000003</v>
      </c>
      <c r="G854" s="8">
        <v>13681.014143</v>
      </c>
      <c r="H854" s="8">
        <v>0</v>
      </c>
    </row>
    <row r="855" spans="1:8" x14ac:dyDescent="0.2">
      <c r="A855" s="109" t="s">
        <v>108</v>
      </c>
      <c r="B855" s="19">
        <v>24</v>
      </c>
      <c r="C855" s="38">
        <v>1</v>
      </c>
      <c r="D855" s="8">
        <v>10008.611328000001</v>
      </c>
      <c r="E855" s="8">
        <v>7523.2125430000006</v>
      </c>
      <c r="F855" s="8">
        <v>5431.1430389999996</v>
      </c>
      <c r="G855" s="8">
        <v>2201.7617460000029</v>
      </c>
      <c r="H855" s="8">
        <v>2375.7065429999998</v>
      </c>
    </row>
    <row r="856" spans="1:8" x14ac:dyDescent="0.2">
      <c r="A856" s="109"/>
      <c r="B856" s="19">
        <v>24</v>
      </c>
      <c r="C856" s="38">
        <v>2</v>
      </c>
      <c r="D856" s="8">
        <v>8026.7119140000004</v>
      </c>
      <c r="E856" s="8">
        <v>3839.1719409999996</v>
      </c>
      <c r="F856" s="8">
        <v>5892.6425810000073</v>
      </c>
      <c r="G856" s="8">
        <v>2002.6038939999885</v>
      </c>
      <c r="H856" s="8">
        <v>131.465439</v>
      </c>
    </row>
    <row r="857" spans="1:8" x14ac:dyDescent="0.2">
      <c r="A857" s="109"/>
      <c r="B857" s="19">
        <v>24</v>
      </c>
      <c r="C857" s="38">
        <v>3</v>
      </c>
      <c r="D857" s="8">
        <v>52.284241000000002</v>
      </c>
      <c r="E857" s="8">
        <v>41.008970999999995</v>
      </c>
      <c r="F857" s="8">
        <v>45.708317000000022</v>
      </c>
      <c r="G857" s="8">
        <v>4.6185249999999671</v>
      </c>
      <c r="H857" s="8">
        <v>1.9573990000000001</v>
      </c>
    </row>
    <row r="858" spans="1:8" x14ac:dyDescent="0.2">
      <c r="A858" s="109"/>
      <c r="B858" s="19">
        <v>24</v>
      </c>
      <c r="C858" s="38">
        <v>4</v>
      </c>
      <c r="D858" s="8">
        <v>96.778435000000002</v>
      </c>
      <c r="E858" s="8">
        <v>57.315039999999996</v>
      </c>
      <c r="F858" s="8">
        <v>61.775036999999891</v>
      </c>
      <c r="G858" s="8">
        <v>26.016968000000134</v>
      </c>
      <c r="H858" s="8">
        <v>8.9864300000000004</v>
      </c>
    </row>
    <row r="859" spans="1:8" x14ac:dyDescent="0.2">
      <c r="A859" s="109"/>
      <c r="B859" s="19">
        <v>24</v>
      </c>
      <c r="C859" s="38">
        <v>5</v>
      </c>
      <c r="D859" s="8">
        <v>88.277495999999999</v>
      </c>
      <c r="E859" s="8">
        <v>44.402289999999979</v>
      </c>
      <c r="F859" s="8">
        <v>41.904913000000008</v>
      </c>
      <c r="G859" s="8">
        <v>28.760218999999999</v>
      </c>
      <c r="H859" s="8">
        <v>17.612363999999999</v>
      </c>
    </row>
    <row r="860" spans="1:8" x14ac:dyDescent="0.2">
      <c r="A860" s="109"/>
      <c r="B860" s="19">
        <v>24</v>
      </c>
      <c r="C860" s="38">
        <v>6</v>
      </c>
      <c r="D860" s="8">
        <v>199.14051799999999</v>
      </c>
      <c r="E860" s="8">
        <v>163.90453300000001</v>
      </c>
      <c r="F860" s="8">
        <v>155.57744599999972</v>
      </c>
      <c r="G860" s="8">
        <v>43.563072000000282</v>
      </c>
      <c r="H860" s="8">
        <v>0</v>
      </c>
    </row>
    <row r="861" spans="1:8" x14ac:dyDescent="0.2">
      <c r="A861" s="109"/>
      <c r="B861" s="19">
        <v>24</v>
      </c>
      <c r="C861" s="38">
        <v>7</v>
      </c>
      <c r="D861" s="8">
        <v>13748.317383</v>
      </c>
      <c r="E861" s="8">
        <v>8665.5655279999992</v>
      </c>
      <c r="F861" s="8">
        <v>10493.521925000006</v>
      </c>
      <c r="G861" s="8">
        <v>1198.4849109999861</v>
      </c>
      <c r="H861" s="8">
        <v>2056.310547</v>
      </c>
    </row>
    <row r="862" spans="1:8" x14ac:dyDescent="0.2">
      <c r="A862" s="109"/>
      <c r="B862" s="19">
        <v>24</v>
      </c>
      <c r="C862" s="38">
        <v>8</v>
      </c>
      <c r="D862" s="8">
        <v>10679.544921999999</v>
      </c>
      <c r="E862" s="8">
        <v>5563.8217939999995</v>
      </c>
      <c r="F862" s="8">
        <v>8509.8845220000112</v>
      </c>
      <c r="G862" s="8">
        <v>2027.740981999993</v>
      </c>
      <c r="H862" s="8">
        <v>141.91941800000001</v>
      </c>
    </row>
    <row r="863" spans="1:8" x14ac:dyDescent="0.2">
      <c r="A863" s="109"/>
      <c r="B863" s="19">
        <v>24</v>
      </c>
      <c r="C863" s="38">
        <v>9</v>
      </c>
      <c r="D863" s="8">
        <v>605.77179000000001</v>
      </c>
      <c r="E863" s="8">
        <v>358.98193800000001</v>
      </c>
      <c r="F863" s="8">
        <v>371.94129100000026</v>
      </c>
      <c r="G863" s="8">
        <v>233.83040799999986</v>
      </c>
      <c r="H863" s="8">
        <v>9.1000000000000003E-5</v>
      </c>
    </row>
    <row r="864" spans="1:8" x14ac:dyDescent="0.2">
      <c r="A864" s="109"/>
      <c r="B864" s="19">
        <v>24</v>
      </c>
      <c r="C864" s="38">
        <v>10</v>
      </c>
      <c r="D864" s="8">
        <v>44330.78125</v>
      </c>
      <c r="E864" s="8">
        <v>25619.873717999988</v>
      </c>
      <c r="F864" s="8">
        <v>4367.9700949999951</v>
      </c>
      <c r="G864" s="8">
        <v>39956.400059000007</v>
      </c>
      <c r="H864" s="8">
        <v>6.4110959999999997</v>
      </c>
    </row>
    <row r="865" spans="1:8" x14ac:dyDescent="0.2">
      <c r="A865" s="109"/>
      <c r="B865" s="19">
        <v>24</v>
      </c>
      <c r="C865" s="38">
        <v>11</v>
      </c>
      <c r="D865" s="8">
        <v>45425.726562999997</v>
      </c>
      <c r="E865" s="8">
        <v>16814.167332999968</v>
      </c>
      <c r="F865" s="8">
        <v>9412.5538909999977</v>
      </c>
      <c r="G865" s="8">
        <v>32321.583072000012</v>
      </c>
      <c r="H865" s="8">
        <v>3691.5895999999998</v>
      </c>
    </row>
    <row r="866" spans="1:8" x14ac:dyDescent="0.2">
      <c r="A866" s="109"/>
      <c r="B866" s="19">
        <v>24</v>
      </c>
      <c r="C866" s="38">
        <v>12</v>
      </c>
      <c r="D866" s="8">
        <v>3089.6877439999998</v>
      </c>
      <c r="E866" s="8">
        <v>1346.5500259999985</v>
      </c>
      <c r="F866" s="8">
        <v>210.61211700000004</v>
      </c>
      <c r="G866" s="8">
        <v>2829.9951639999995</v>
      </c>
      <c r="H866" s="8">
        <v>49.080463000000002</v>
      </c>
    </row>
    <row r="867" spans="1:8" x14ac:dyDescent="0.2">
      <c r="A867" s="109"/>
      <c r="B867" s="19">
        <v>24</v>
      </c>
      <c r="C867" s="38">
        <v>13</v>
      </c>
      <c r="D867" s="8">
        <v>2873.373779</v>
      </c>
      <c r="E867" s="8">
        <v>1005.6880749999984</v>
      </c>
      <c r="F867" s="8">
        <v>1171.9047089999999</v>
      </c>
      <c r="G867" s="8">
        <v>255.12946999999974</v>
      </c>
      <c r="H867" s="8">
        <v>1446.3396</v>
      </c>
    </row>
    <row r="868" spans="1:8" x14ac:dyDescent="0.2">
      <c r="A868" s="109"/>
      <c r="B868" s="19">
        <v>24</v>
      </c>
      <c r="C868" s="38">
        <v>14</v>
      </c>
      <c r="D868" s="8">
        <v>2951.3374020000001</v>
      </c>
      <c r="E868" s="8">
        <v>1102.2018099999996</v>
      </c>
      <c r="F868" s="8">
        <v>283.52188900000027</v>
      </c>
      <c r="G868" s="8">
        <v>885.75777399999981</v>
      </c>
      <c r="H868" s="8">
        <v>1782.0577390000001</v>
      </c>
    </row>
    <row r="869" spans="1:8" x14ac:dyDescent="0.2">
      <c r="A869" s="109"/>
      <c r="B869" s="19">
        <v>24</v>
      </c>
      <c r="C869" s="38">
        <v>15</v>
      </c>
      <c r="D869" s="8">
        <v>1074.633423</v>
      </c>
      <c r="E869" s="8">
        <v>410.00493400000028</v>
      </c>
      <c r="F869" s="8">
        <v>955.13796900000079</v>
      </c>
      <c r="G869" s="8">
        <v>119.43583499999941</v>
      </c>
      <c r="H869" s="8">
        <v>5.9618999999999998E-2</v>
      </c>
    </row>
    <row r="870" spans="1:8" x14ac:dyDescent="0.2">
      <c r="A870" s="109"/>
      <c r="B870" s="19">
        <v>24</v>
      </c>
      <c r="C870" s="38">
        <v>16</v>
      </c>
      <c r="D870" s="8">
        <v>9325.4960940000001</v>
      </c>
      <c r="E870" s="8">
        <v>2511.6610029999961</v>
      </c>
      <c r="F870" s="8">
        <v>6456.6217579999957</v>
      </c>
      <c r="G870" s="8">
        <v>1978.9767530000079</v>
      </c>
      <c r="H870" s="8">
        <v>889.89758300000005</v>
      </c>
    </row>
    <row r="871" spans="1:8" x14ac:dyDescent="0.2">
      <c r="A871" s="109"/>
      <c r="B871" s="19">
        <v>24</v>
      </c>
      <c r="C871" s="38">
        <v>17</v>
      </c>
      <c r="D871" s="8">
        <v>31951.630859000001</v>
      </c>
      <c r="E871" s="8">
        <v>6342.1602570000177</v>
      </c>
      <c r="F871" s="8">
        <v>17895.28160900002</v>
      </c>
      <c r="G871" s="8">
        <v>6615.5142889999688</v>
      </c>
      <c r="H871" s="8">
        <v>7440.8349609999996</v>
      </c>
    </row>
    <row r="872" spans="1:8" x14ac:dyDescent="0.2">
      <c r="A872" s="109"/>
      <c r="B872" s="19">
        <v>24</v>
      </c>
      <c r="C872" s="38">
        <v>18</v>
      </c>
      <c r="D872" s="8">
        <v>13561.134765999999</v>
      </c>
      <c r="E872" s="8">
        <v>3872.8888459999939</v>
      </c>
      <c r="F872" s="8">
        <v>12226.689756000014</v>
      </c>
      <c r="G872" s="8">
        <v>1099.5413999999835</v>
      </c>
      <c r="H872" s="8">
        <v>234.90360999999999</v>
      </c>
    </row>
    <row r="873" spans="1:8" x14ac:dyDescent="0.2">
      <c r="A873" s="109"/>
      <c r="B873" s="19">
        <v>24</v>
      </c>
      <c r="C873" s="38">
        <v>19</v>
      </c>
      <c r="D873" s="8">
        <v>40184.761719000002</v>
      </c>
      <c r="E873" s="8">
        <v>11877.543027999978</v>
      </c>
      <c r="F873" s="8">
        <v>24537.548628000044</v>
      </c>
      <c r="G873" s="8">
        <v>4061.3175829999527</v>
      </c>
      <c r="H873" s="8">
        <v>11585.895508</v>
      </c>
    </row>
    <row r="874" spans="1:8" x14ac:dyDescent="0.2">
      <c r="A874" s="109"/>
      <c r="B874" s="19">
        <v>24</v>
      </c>
      <c r="C874" s="38">
        <v>20</v>
      </c>
      <c r="D874" s="8">
        <v>134417.296875</v>
      </c>
      <c r="E874" s="8">
        <v>30312.604209000005</v>
      </c>
      <c r="F874" s="8">
        <v>26125.087129</v>
      </c>
      <c r="G874" s="8">
        <v>22544.217558000011</v>
      </c>
      <c r="H874" s="8">
        <v>85747.992188000004</v>
      </c>
    </row>
    <row r="875" spans="1:8" x14ac:dyDescent="0.2">
      <c r="A875" s="109"/>
      <c r="B875" s="19">
        <v>24</v>
      </c>
      <c r="C875" s="38">
        <v>21</v>
      </c>
      <c r="D875" s="8">
        <v>2129.3029790000001</v>
      </c>
      <c r="E875" s="8">
        <v>758.3259210000017</v>
      </c>
      <c r="F875" s="8">
        <v>357.41003500000039</v>
      </c>
      <c r="G875" s="8">
        <v>1549.9408869999993</v>
      </c>
      <c r="H875" s="8">
        <v>221.952057</v>
      </c>
    </row>
    <row r="876" spans="1:8" x14ac:dyDescent="0.2">
      <c r="A876" s="109"/>
      <c r="B876" s="19">
        <v>24</v>
      </c>
      <c r="C876" s="38">
        <v>22</v>
      </c>
      <c r="D876" s="8">
        <v>3224.0039059999999</v>
      </c>
      <c r="E876" s="8">
        <v>804.55613799999992</v>
      </c>
      <c r="F876" s="8">
        <v>1270.0379140000002</v>
      </c>
      <c r="G876" s="8">
        <v>796.00664099999995</v>
      </c>
      <c r="H876" s="8">
        <v>1157.959351</v>
      </c>
    </row>
    <row r="877" spans="1:8" x14ac:dyDescent="0.2">
      <c r="A877" s="109"/>
      <c r="B877" s="19">
        <v>24</v>
      </c>
      <c r="C877" s="38">
        <v>23</v>
      </c>
      <c r="D877" s="8">
        <v>29363.806640999999</v>
      </c>
      <c r="E877" s="8">
        <v>23683.119256000002</v>
      </c>
      <c r="F877" s="8">
        <v>12417.123490999991</v>
      </c>
      <c r="G877" s="8">
        <v>12916.857711000001</v>
      </c>
      <c r="H877" s="8">
        <v>4029.8254390000002</v>
      </c>
    </row>
    <row r="878" spans="1:8" x14ac:dyDescent="0.2">
      <c r="A878" s="109"/>
      <c r="B878" s="19">
        <v>24</v>
      </c>
      <c r="C878" s="38">
        <v>24</v>
      </c>
      <c r="D878" s="8">
        <v>32334.712890999999</v>
      </c>
      <c r="E878" s="8">
        <v>26290.410732</v>
      </c>
      <c r="F878" s="8">
        <v>13449.175140999998</v>
      </c>
      <c r="G878" s="8">
        <v>14490.360015999991</v>
      </c>
      <c r="H878" s="8">
        <v>4395.1777339999999</v>
      </c>
    </row>
    <row r="879" spans="1:8" x14ac:dyDescent="0.2">
      <c r="A879" s="109"/>
      <c r="B879" s="19">
        <v>24</v>
      </c>
      <c r="C879" s="38">
        <v>25</v>
      </c>
      <c r="D879" s="8">
        <v>28985.478515999999</v>
      </c>
      <c r="E879" s="8">
        <v>17304.443873000007</v>
      </c>
      <c r="F879" s="8">
        <v>7706.2790880000057</v>
      </c>
      <c r="G879" s="8">
        <v>19063.786341999992</v>
      </c>
      <c r="H879" s="8">
        <v>2215.413086</v>
      </c>
    </row>
    <row r="880" spans="1:8" x14ac:dyDescent="0.2">
      <c r="A880" s="109"/>
      <c r="B880" s="19">
        <v>24</v>
      </c>
      <c r="C880" s="38">
        <v>26</v>
      </c>
      <c r="D880" s="8">
        <v>3968.017578</v>
      </c>
      <c r="E880" s="8">
        <v>2340.0479069999992</v>
      </c>
      <c r="F880" s="8">
        <v>1799.6196069999999</v>
      </c>
      <c r="G880" s="8">
        <v>2131.3934659999995</v>
      </c>
      <c r="H880" s="8">
        <v>37.004505000000002</v>
      </c>
    </row>
    <row r="881" spans="1:8" x14ac:dyDescent="0.2">
      <c r="A881" s="109"/>
      <c r="B881" s="19">
        <v>24</v>
      </c>
      <c r="C881" s="38">
        <v>27</v>
      </c>
      <c r="D881" s="8">
        <v>10069.809569999999</v>
      </c>
      <c r="E881" s="8">
        <v>6505.0746720000006</v>
      </c>
      <c r="F881" s="8">
        <v>3199.6348880000028</v>
      </c>
      <c r="G881" s="8">
        <v>6441.3805839999959</v>
      </c>
      <c r="H881" s="8">
        <v>428.79409800000002</v>
      </c>
    </row>
    <row r="882" spans="1:8" x14ac:dyDescent="0.2">
      <c r="A882" s="109"/>
      <c r="B882" s="19">
        <v>24</v>
      </c>
      <c r="C882" s="38">
        <v>28</v>
      </c>
      <c r="D882" s="8">
        <v>44085.703125</v>
      </c>
      <c r="E882" s="8">
        <v>40644.369285000001</v>
      </c>
      <c r="F882" s="8">
        <v>8129.8589609999999</v>
      </c>
      <c r="G882" s="8">
        <v>35950.731890999996</v>
      </c>
      <c r="H882" s="8">
        <v>5.1122730000000001</v>
      </c>
    </row>
    <row r="883" spans="1:8" x14ac:dyDescent="0.2">
      <c r="A883" s="109"/>
      <c r="B883" s="19">
        <v>24</v>
      </c>
      <c r="C883" s="38">
        <v>29</v>
      </c>
      <c r="D883" s="8">
        <v>3340.241211</v>
      </c>
      <c r="E883" s="8">
        <v>2416.4881880000007</v>
      </c>
      <c r="F883" s="8">
        <v>2797.9001239999998</v>
      </c>
      <c r="G883" s="8">
        <v>532.31033300000229</v>
      </c>
      <c r="H883" s="8">
        <v>10.030754</v>
      </c>
    </row>
    <row r="884" spans="1:8" x14ac:dyDescent="0.2">
      <c r="A884" s="109"/>
      <c r="B884" s="19">
        <v>24</v>
      </c>
      <c r="C884" s="38">
        <v>30</v>
      </c>
      <c r="D884" s="8">
        <v>62.45055</v>
      </c>
      <c r="E884" s="8">
        <v>37.994003999999961</v>
      </c>
      <c r="F884" s="8">
        <v>61.240699999999919</v>
      </c>
      <c r="G884" s="8">
        <v>1.2098500000001213</v>
      </c>
      <c r="H884" s="8">
        <v>0</v>
      </c>
    </row>
    <row r="885" spans="1:8" x14ac:dyDescent="0.2">
      <c r="A885" s="109"/>
      <c r="B885" s="19">
        <v>24</v>
      </c>
      <c r="C885" s="38">
        <v>31</v>
      </c>
      <c r="D885" s="8">
        <v>8244.6181639999995</v>
      </c>
      <c r="E885" s="8">
        <v>7013.0231539999986</v>
      </c>
      <c r="F885" s="8">
        <v>7752.4508340000002</v>
      </c>
      <c r="G885" s="8">
        <v>490.03670799999378</v>
      </c>
      <c r="H885" s="8">
        <v>2.1306219999999998</v>
      </c>
    </row>
    <row r="886" spans="1:8" x14ac:dyDescent="0.2">
      <c r="A886" s="109"/>
      <c r="B886" s="19">
        <v>24</v>
      </c>
      <c r="C886" s="38">
        <v>32</v>
      </c>
      <c r="D886" s="8">
        <v>16141.748046999999</v>
      </c>
      <c r="E886" s="8">
        <v>14312.095306999998</v>
      </c>
      <c r="F886" s="8">
        <v>126.9375019999999</v>
      </c>
      <c r="G886" s="8">
        <v>16013.807392000001</v>
      </c>
      <c r="H886" s="8">
        <v>1.003153</v>
      </c>
    </row>
    <row r="887" spans="1:8" x14ac:dyDescent="0.2">
      <c r="A887" s="109"/>
      <c r="B887" s="19">
        <v>24</v>
      </c>
      <c r="C887" s="38">
        <v>33</v>
      </c>
      <c r="D887" s="8">
        <v>10352.574219</v>
      </c>
      <c r="E887" s="8">
        <v>6631.4050140000008</v>
      </c>
      <c r="F887" s="8">
        <v>93.921816000000007</v>
      </c>
      <c r="G887" s="8">
        <v>10256.936983</v>
      </c>
      <c r="H887" s="8">
        <v>1.7154199999999999</v>
      </c>
    </row>
    <row r="888" spans="1:8" x14ac:dyDescent="0.2">
      <c r="A888" s="109"/>
      <c r="B888" s="19">
        <v>24</v>
      </c>
      <c r="C888" s="38">
        <v>34</v>
      </c>
      <c r="D888" s="8">
        <v>948.04437299999995</v>
      </c>
      <c r="E888" s="8">
        <v>607.17399400000056</v>
      </c>
      <c r="F888" s="8">
        <v>56.523515000000017</v>
      </c>
      <c r="G888" s="8">
        <v>890.95962100000008</v>
      </c>
      <c r="H888" s="8">
        <v>0.56123699999999999</v>
      </c>
    </row>
    <row r="889" spans="1:8" x14ac:dyDescent="0.2">
      <c r="A889" s="109"/>
      <c r="B889" s="19">
        <v>24</v>
      </c>
      <c r="C889" s="38">
        <v>35</v>
      </c>
      <c r="D889" s="8">
        <v>7134.3271480000003</v>
      </c>
      <c r="E889" s="8">
        <v>4673.8787939999966</v>
      </c>
      <c r="F889" s="8">
        <v>1251.6983729999993</v>
      </c>
      <c r="G889" s="8">
        <v>5879.6631470000011</v>
      </c>
      <c r="H889" s="8">
        <v>2.9656280000000002</v>
      </c>
    </row>
    <row r="890" spans="1:8" x14ac:dyDescent="0.2">
      <c r="A890" s="109"/>
      <c r="B890" s="19">
        <v>24</v>
      </c>
      <c r="C890" s="38">
        <v>36</v>
      </c>
      <c r="D890" s="8">
        <v>16803.904297000001</v>
      </c>
      <c r="E890" s="8">
        <v>12132.409038000002</v>
      </c>
      <c r="F890" s="8">
        <v>4585.059311</v>
      </c>
      <c r="G890" s="8">
        <v>12214.937941999999</v>
      </c>
      <c r="H890" s="8">
        <v>3.907044</v>
      </c>
    </row>
    <row r="891" spans="1:8" x14ac:dyDescent="0.2">
      <c r="A891" s="109"/>
      <c r="B891" s="19">
        <v>24</v>
      </c>
      <c r="C891" s="38">
        <v>37</v>
      </c>
      <c r="D891" s="8">
        <v>20690.279297000001</v>
      </c>
      <c r="E891" s="8">
        <v>14597.610149</v>
      </c>
      <c r="F891" s="8">
        <v>19.108162</v>
      </c>
      <c r="G891" s="8">
        <v>20671.171135000004</v>
      </c>
      <c r="H891" s="8">
        <v>0</v>
      </c>
    </row>
    <row r="892" spans="1:8" x14ac:dyDescent="0.2">
      <c r="A892" s="109" t="s">
        <v>110</v>
      </c>
      <c r="B892" s="19">
        <v>25</v>
      </c>
      <c r="C892" s="38">
        <v>1</v>
      </c>
      <c r="D892" s="8">
        <v>41068.0625</v>
      </c>
      <c r="E892" s="8">
        <v>30869.793315999999</v>
      </c>
      <c r="F892" s="8">
        <v>22166.495525000013</v>
      </c>
      <c r="G892" s="8">
        <v>9153.3960769999667</v>
      </c>
      <c r="H892" s="8">
        <v>9748.1708980000003</v>
      </c>
    </row>
    <row r="893" spans="1:8" x14ac:dyDescent="0.2">
      <c r="A893" s="109"/>
      <c r="B893" s="19">
        <v>25</v>
      </c>
      <c r="C893" s="38">
        <v>2</v>
      </c>
      <c r="D893" s="8">
        <v>7269.7148440000001</v>
      </c>
      <c r="E893" s="8">
        <v>3477.1008449999972</v>
      </c>
      <c r="F893" s="8">
        <v>5632.2201870000108</v>
      </c>
      <c r="G893" s="8">
        <v>1518.4276939999913</v>
      </c>
      <c r="H893" s="8">
        <v>119.066963</v>
      </c>
    </row>
    <row r="894" spans="1:8" x14ac:dyDescent="0.2">
      <c r="A894" s="109"/>
      <c r="B894" s="19">
        <v>25</v>
      </c>
      <c r="C894" s="38">
        <v>3</v>
      </c>
      <c r="D894" s="8">
        <v>44.695362000000003</v>
      </c>
      <c r="E894" s="8">
        <v>35.056653999999995</v>
      </c>
      <c r="F894" s="8">
        <v>37.082980999999997</v>
      </c>
      <c r="G894" s="8">
        <v>5.9390919999999978</v>
      </c>
      <c r="H894" s="8">
        <v>1.673289</v>
      </c>
    </row>
    <row r="895" spans="1:8" x14ac:dyDescent="0.2">
      <c r="A895" s="109"/>
      <c r="B895" s="19">
        <v>25</v>
      </c>
      <c r="C895" s="38">
        <v>4</v>
      </c>
      <c r="D895" s="8">
        <v>3261.647461</v>
      </c>
      <c r="E895" s="8">
        <v>1931.6439589999984</v>
      </c>
      <c r="F895" s="8">
        <v>716.00142999999912</v>
      </c>
      <c r="G895" s="8">
        <v>2242.7834520000015</v>
      </c>
      <c r="H895" s="8">
        <v>302.86257899999998</v>
      </c>
    </row>
    <row r="896" spans="1:8" x14ac:dyDescent="0.2">
      <c r="A896" s="109"/>
      <c r="B896" s="19">
        <v>25</v>
      </c>
      <c r="C896" s="38">
        <v>5</v>
      </c>
      <c r="D896" s="8">
        <v>155.64598100000001</v>
      </c>
      <c r="E896" s="8">
        <v>78.287665000000089</v>
      </c>
      <c r="F896" s="8">
        <v>82.27644200000006</v>
      </c>
      <c r="G896" s="8">
        <v>42.316395999999912</v>
      </c>
      <c r="H896" s="8">
        <v>31.053142999999999</v>
      </c>
    </row>
    <row r="897" spans="1:8" x14ac:dyDescent="0.2">
      <c r="A897" s="109"/>
      <c r="B897" s="19">
        <v>25</v>
      </c>
      <c r="C897" s="38">
        <v>6</v>
      </c>
      <c r="D897" s="8">
        <v>0</v>
      </c>
      <c r="E897" s="8">
        <v>0</v>
      </c>
      <c r="F897" s="8">
        <v>0</v>
      </c>
      <c r="G897" s="8">
        <v>0</v>
      </c>
      <c r="H897" s="8">
        <v>0</v>
      </c>
    </row>
    <row r="898" spans="1:8" x14ac:dyDescent="0.2">
      <c r="A898" s="109"/>
      <c r="B898" s="19">
        <v>25</v>
      </c>
      <c r="C898" s="38">
        <v>7</v>
      </c>
      <c r="D898" s="8">
        <v>4276.5639650000003</v>
      </c>
      <c r="E898" s="8">
        <v>2695.5185569999994</v>
      </c>
      <c r="F898" s="8">
        <v>2829.2666690000028</v>
      </c>
      <c r="G898" s="8">
        <v>578.98229399999366</v>
      </c>
      <c r="H898" s="8">
        <v>868.31500200000005</v>
      </c>
    </row>
    <row r="899" spans="1:8" x14ac:dyDescent="0.2">
      <c r="A899" s="109"/>
      <c r="B899" s="19">
        <v>25</v>
      </c>
      <c r="C899" s="38">
        <v>8</v>
      </c>
      <c r="D899" s="8">
        <v>11986.4375</v>
      </c>
      <c r="E899" s="8">
        <v>6244.6849779999966</v>
      </c>
      <c r="F899" s="8">
        <v>9482.7893259999873</v>
      </c>
      <c r="G899" s="8">
        <v>2344.3615830000072</v>
      </c>
      <c r="H899" s="8">
        <v>159.28659099999999</v>
      </c>
    </row>
    <row r="900" spans="1:8" x14ac:dyDescent="0.2">
      <c r="A900" s="109"/>
      <c r="B900" s="19">
        <v>25</v>
      </c>
      <c r="C900" s="38">
        <v>9</v>
      </c>
      <c r="D900" s="8">
        <v>2473.5195309999999</v>
      </c>
      <c r="E900" s="8">
        <v>1465.8140529999998</v>
      </c>
      <c r="F900" s="8">
        <v>1723.1504169999969</v>
      </c>
      <c r="G900" s="8">
        <v>750.36874200000284</v>
      </c>
      <c r="H900" s="8">
        <v>3.7199999999999999E-4</v>
      </c>
    </row>
    <row r="901" spans="1:8" x14ac:dyDescent="0.2">
      <c r="A901" s="109"/>
      <c r="B901" s="19">
        <v>25</v>
      </c>
      <c r="C901" s="38">
        <v>10</v>
      </c>
      <c r="D901" s="8">
        <v>56502.921875</v>
      </c>
      <c r="E901" s="8">
        <v>32654.459791999991</v>
      </c>
      <c r="F901" s="8">
        <v>6739.467203000002</v>
      </c>
      <c r="G901" s="8">
        <v>49755.283246999999</v>
      </c>
      <c r="H901" s="8">
        <v>8.1714249999999993</v>
      </c>
    </row>
    <row r="902" spans="1:8" x14ac:dyDescent="0.2">
      <c r="A902" s="109"/>
      <c r="B902" s="19">
        <v>25</v>
      </c>
      <c r="C902" s="38">
        <v>11</v>
      </c>
      <c r="D902" s="8">
        <v>50747.769530999998</v>
      </c>
      <c r="E902" s="8">
        <v>18784.104624000011</v>
      </c>
      <c r="F902" s="8">
        <v>11627.201149999997</v>
      </c>
      <c r="G902" s="8">
        <v>35150.824972999995</v>
      </c>
      <c r="H902" s="8">
        <v>3969.7434079999998</v>
      </c>
    </row>
    <row r="903" spans="1:8" x14ac:dyDescent="0.2">
      <c r="A903" s="109"/>
      <c r="B903" s="19">
        <v>25</v>
      </c>
      <c r="C903" s="38">
        <v>12</v>
      </c>
      <c r="D903" s="8">
        <v>4340.7109380000002</v>
      </c>
      <c r="E903" s="8">
        <v>1891.7716670000004</v>
      </c>
      <c r="F903" s="8">
        <v>432.84095799999977</v>
      </c>
      <c r="G903" s="8">
        <v>3759.0042729999996</v>
      </c>
      <c r="H903" s="8">
        <v>148.86570699999999</v>
      </c>
    </row>
    <row r="904" spans="1:8" x14ac:dyDescent="0.2">
      <c r="A904" s="109"/>
      <c r="B904" s="19">
        <v>25</v>
      </c>
      <c r="C904" s="38">
        <v>13</v>
      </c>
      <c r="D904" s="8">
        <v>381.997253</v>
      </c>
      <c r="E904" s="8">
        <v>133.69997800000002</v>
      </c>
      <c r="F904" s="8">
        <v>275.56151899999946</v>
      </c>
      <c r="G904" s="8">
        <v>106.43573400000052</v>
      </c>
      <c r="H904" s="8">
        <v>0</v>
      </c>
    </row>
    <row r="905" spans="1:8" x14ac:dyDescent="0.2">
      <c r="A905" s="109"/>
      <c r="B905" s="19">
        <v>25</v>
      </c>
      <c r="C905" s="38">
        <v>14</v>
      </c>
      <c r="D905" s="8">
        <v>1021.25946</v>
      </c>
      <c r="E905" s="8">
        <v>381.39794200000051</v>
      </c>
      <c r="F905" s="8">
        <v>164.22865899999999</v>
      </c>
      <c r="G905" s="8">
        <v>801.38349600000015</v>
      </c>
      <c r="H905" s="8">
        <v>55.647305000000003</v>
      </c>
    </row>
    <row r="906" spans="1:8" x14ac:dyDescent="0.2">
      <c r="A906" s="109"/>
      <c r="B906" s="19">
        <v>25</v>
      </c>
      <c r="C906" s="38">
        <v>15</v>
      </c>
      <c r="D906" s="8">
        <v>399.82431000000003</v>
      </c>
      <c r="E906" s="8">
        <v>152.54501600000026</v>
      </c>
      <c r="F906" s="8">
        <v>356.51929099999927</v>
      </c>
      <c r="G906" s="8">
        <v>43.305019000000776</v>
      </c>
      <c r="H906" s="8">
        <v>0</v>
      </c>
    </row>
    <row r="907" spans="1:8" x14ac:dyDescent="0.2">
      <c r="A907" s="109"/>
      <c r="B907" s="19">
        <v>25</v>
      </c>
      <c r="C907" s="38">
        <v>16</v>
      </c>
      <c r="D907" s="8">
        <v>2833.0129390000002</v>
      </c>
      <c r="E907" s="8">
        <v>763.02320199999974</v>
      </c>
      <c r="F907" s="8">
        <v>2111.2042219999998</v>
      </c>
      <c r="G907" s="8">
        <v>711.34333899999831</v>
      </c>
      <c r="H907" s="8">
        <v>10.465377999999999</v>
      </c>
    </row>
    <row r="908" spans="1:8" x14ac:dyDescent="0.2">
      <c r="A908" s="109"/>
      <c r="B908" s="19">
        <v>25</v>
      </c>
      <c r="C908" s="38">
        <v>17</v>
      </c>
      <c r="D908" s="8">
        <v>2480.7080080000001</v>
      </c>
      <c r="E908" s="8">
        <v>492.40200600000117</v>
      </c>
      <c r="F908" s="8">
        <v>1702.3994440000001</v>
      </c>
      <c r="G908" s="8">
        <v>681.48225499999921</v>
      </c>
      <c r="H908" s="8">
        <v>96.826308999999995</v>
      </c>
    </row>
    <row r="909" spans="1:8" x14ac:dyDescent="0.2">
      <c r="A909" s="109"/>
      <c r="B909" s="19">
        <v>25</v>
      </c>
      <c r="C909" s="38">
        <v>18</v>
      </c>
      <c r="D909" s="8">
        <v>1477.376221</v>
      </c>
      <c r="E909" s="8">
        <v>421.92006700000002</v>
      </c>
      <c r="F909" s="8">
        <v>1363.3119850000021</v>
      </c>
      <c r="G909" s="8">
        <v>112.63766799999874</v>
      </c>
      <c r="H909" s="8">
        <v>1.4265680000000001</v>
      </c>
    </row>
    <row r="910" spans="1:8" x14ac:dyDescent="0.2">
      <c r="A910" s="109"/>
      <c r="B910" s="19">
        <v>25</v>
      </c>
      <c r="C910" s="38">
        <v>19</v>
      </c>
      <c r="D910" s="8">
        <v>3694.250732</v>
      </c>
      <c r="E910" s="8">
        <v>1091.9217989999977</v>
      </c>
      <c r="F910" s="8">
        <v>2662.4515830000028</v>
      </c>
      <c r="G910" s="8">
        <v>563.35356199999774</v>
      </c>
      <c r="H910" s="8">
        <v>468.44558699999999</v>
      </c>
    </row>
    <row r="911" spans="1:8" x14ac:dyDescent="0.2">
      <c r="A911" s="109"/>
      <c r="B911" s="19">
        <v>25</v>
      </c>
      <c r="C911" s="38">
        <v>20</v>
      </c>
      <c r="D911" s="8">
        <v>4938.2695309999999</v>
      </c>
      <c r="E911" s="8">
        <v>1113.6350560000012</v>
      </c>
      <c r="F911" s="8">
        <v>1507.0887980000002</v>
      </c>
      <c r="G911" s="8">
        <v>1816.3395459999981</v>
      </c>
      <c r="H911" s="8">
        <v>1614.841187</v>
      </c>
    </row>
    <row r="912" spans="1:8" x14ac:dyDescent="0.2">
      <c r="A912" s="109"/>
      <c r="B912" s="19">
        <v>25</v>
      </c>
      <c r="C912" s="38">
        <v>21</v>
      </c>
      <c r="D912" s="8">
        <v>916.80718999999999</v>
      </c>
      <c r="E912" s="8">
        <v>326.51001400000052</v>
      </c>
      <c r="F912" s="8">
        <v>194.62950000000012</v>
      </c>
      <c r="G912" s="8">
        <v>722.1776900000001</v>
      </c>
      <c r="H912" s="8">
        <v>0</v>
      </c>
    </row>
    <row r="913" spans="1:8" x14ac:dyDescent="0.2">
      <c r="A913" s="109"/>
      <c r="B913" s="19">
        <v>25</v>
      </c>
      <c r="C913" s="38">
        <v>22</v>
      </c>
      <c r="D913" s="8">
        <v>535.65631099999996</v>
      </c>
      <c r="E913" s="8">
        <v>133.67402899999979</v>
      </c>
      <c r="F913" s="8">
        <v>303.89304899999956</v>
      </c>
      <c r="G913" s="8">
        <v>231.76326200000025</v>
      </c>
      <c r="H913" s="8">
        <v>0</v>
      </c>
    </row>
    <row r="914" spans="1:8" x14ac:dyDescent="0.2">
      <c r="A914" s="109"/>
      <c r="B914" s="19">
        <v>25</v>
      </c>
      <c r="C914" s="38">
        <v>23</v>
      </c>
      <c r="D914" s="8">
        <v>44859.441405999998</v>
      </c>
      <c r="E914" s="8">
        <v>36180.98739699999</v>
      </c>
      <c r="F914" s="8">
        <v>15963.816644000006</v>
      </c>
      <c r="G914" s="8">
        <v>22739.21167599997</v>
      </c>
      <c r="H914" s="8">
        <v>6156.4130859999996</v>
      </c>
    </row>
    <row r="915" spans="1:8" x14ac:dyDescent="0.2">
      <c r="A915" s="109"/>
      <c r="B915" s="19">
        <v>25</v>
      </c>
      <c r="C915" s="38">
        <v>24</v>
      </c>
      <c r="D915" s="8">
        <v>52186.496094000002</v>
      </c>
      <c r="E915" s="8">
        <v>42431.315632000005</v>
      </c>
      <c r="F915" s="8">
        <v>18383.723035999974</v>
      </c>
      <c r="G915" s="8">
        <v>26709.191026999979</v>
      </c>
      <c r="H915" s="8">
        <v>7093.5820309999999</v>
      </c>
    </row>
    <row r="916" spans="1:8" x14ac:dyDescent="0.2">
      <c r="A916" s="109"/>
      <c r="B916" s="19">
        <v>25</v>
      </c>
      <c r="C916" s="38">
        <v>25</v>
      </c>
      <c r="D916" s="8">
        <v>36362.40625</v>
      </c>
      <c r="E916" s="8">
        <v>21708.49762100002</v>
      </c>
      <c r="F916" s="8">
        <v>8755.9166849999856</v>
      </c>
      <c r="G916" s="8">
        <v>24827.244203999991</v>
      </c>
      <c r="H916" s="8">
        <v>2779.2453609999998</v>
      </c>
    </row>
    <row r="917" spans="1:8" x14ac:dyDescent="0.2">
      <c r="A917" s="109"/>
      <c r="B917" s="19">
        <v>25</v>
      </c>
      <c r="C917" s="38">
        <v>26</v>
      </c>
      <c r="D917" s="8">
        <v>5366.189453</v>
      </c>
      <c r="E917" s="8">
        <v>3164.5878409999987</v>
      </c>
      <c r="F917" s="8">
        <v>2485.1411880000001</v>
      </c>
      <c r="G917" s="8">
        <v>2831.0048420000007</v>
      </c>
      <c r="H917" s="8">
        <v>50.043422999999997</v>
      </c>
    </row>
    <row r="918" spans="1:8" x14ac:dyDescent="0.2">
      <c r="A918" s="109"/>
      <c r="B918" s="19">
        <v>25</v>
      </c>
      <c r="C918" s="38">
        <v>27</v>
      </c>
      <c r="D918" s="8">
        <v>16544.666015999999</v>
      </c>
      <c r="E918" s="8">
        <v>10687.817722999996</v>
      </c>
      <c r="F918" s="8">
        <v>6168.8768940000027</v>
      </c>
      <c r="G918" s="8">
        <v>9671.2817369999975</v>
      </c>
      <c r="H918" s="8">
        <v>704.507385</v>
      </c>
    </row>
    <row r="919" spans="1:8" x14ac:dyDescent="0.2">
      <c r="A919" s="109"/>
      <c r="B919" s="19">
        <v>25</v>
      </c>
      <c r="C919" s="38">
        <v>28</v>
      </c>
      <c r="D919" s="8">
        <v>45705.566405999998</v>
      </c>
      <c r="E919" s="8">
        <v>42137.785966999996</v>
      </c>
      <c r="F919" s="8">
        <v>9048.0106840000044</v>
      </c>
      <c r="G919" s="8">
        <v>36652.255605999992</v>
      </c>
      <c r="H919" s="8">
        <v>5.300116</v>
      </c>
    </row>
    <row r="920" spans="1:8" x14ac:dyDescent="0.2">
      <c r="A920" s="109"/>
      <c r="B920" s="19">
        <v>25</v>
      </c>
      <c r="C920" s="38">
        <v>29</v>
      </c>
      <c r="D920" s="8">
        <v>4909.4750979999999</v>
      </c>
      <c r="E920" s="8">
        <v>3551.7458759999995</v>
      </c>
      <c r="F920" s="8">
        <v>4170.0890980000013</v>
      </c>
      <c r="G920" s="8">
        <v>724.64283100000148</v>
      </c>
      <c r="H920" s="8">
        <v>14.743169</v>
      </c>
    </row>
    <row r="921" spans="1:8" x14ac:dyDescent="0.2">
      <c r="A921" s="109"/>
      <c r="B921" s="19">
        <v>25</v>
      </c>
      <c r="C921" s="38">
        <v>30</v>
      </c>
      <c r="D921" s="8">
        <v>5156.4472660000001</v>
      </c>
      <c r="E921" s="8">
        <v>3137.1069370000009</v>
      </c>
      <c r="F921" s="8">
        <v>5071.8528050000032</v>
      </c>
      <c r="G921" s="8">
        <v>84.594460999999058</v>
      </c>
      <c r="H921" s="8">
        <v>0</v>
      </c>
    </row>
    <row r="922" spans="1:8" x14ac:dyDescent="0.2">
      <c r="A922" s="109"/>
      <c r="B922" s="19">
        <v>25</v>
      </c>
      <c r="C922" s="38">
        <v>31</v>
      </c>
      <c r="D922" s="8">
        <v>5399.4028319999998</v>
      </c>
      <c r="E922" s="8">
        <v>4592.8308440000001</v>
      </c>
      <c r="F922" s="8">
        <v>5080.0820089999916</v>
      </c>
      <c r="G922" s="8">
        <v>317.92547800000978</v>
      </c>
      <c r="H922" s="8">
        <v>1.3953450000000001</v>
      </c>
    </row>
    <row r="923" spans="1:8" x14ac:dyDescent="0.2">
      <c r="A923" s="109"/>
      <c r="B923" s="19">
        <v>25</v>
      </c>
      <c r="C923" s="38">
        <v>32</v>
      </c>
      <c r="D923" s="8">
        <v>21439.806640999999</v>
      </c>
      <c r="E923" s="8">
        <v>19009.623480999999</v>
      </c>
      <c r="F923" s="8">
        <v>169.61072999999993</v>
      </c>
      <c r="G923" s="8">
        <v>21268.863502</v>
      </c>
      <c r="H923" s="8">
        <v>1.332409</v>
      </c>
    </row>
    <row r="924" spans="1:8" x14ac:dyDescent="0.2">
      <c r="A924" s="109"/>
      <c r="B924" s="19">
        <v>25</v>
      </c>
      <c r="C924" s="38">
        <v>33</v>
      </c>
      <c r="D924" s="8">
        <v>11759.013671999999</v>
      </c>
      <c r="E924" s="8">
        <v>7532.3083430000033</v>
      </c>
      <c r="F924" s="8">
        <v>119.61833099999991</v>
      </c>
      <c r="G924" s="8">
        <v>11637.446873999997</v>
      </c>
      <c r="H924" s="8">
        <v>1.9484669999999999</v>
      </c>
    </row>
    <row r="925" spans="1:8" x14ac:dyDescent="0.2">
      <c r="A925" s="109"/>
      <c r="B925" s="19">
        <v>25</v>
      </c>
      <c r="C925" s="38">
        <v>34</v>
      </c>
      <c r="D925" s="8">
        <v>2437.7604980000001</v>
      </c>
      <c r="E925" s="8">
        <v>1561.2611049999994</v>
      </c>
      <c r="F925" s="8">
        <v>185.48402100000001</v>
      </c>
      <c r="G925" s="8">
        <v>2250.8333359999988</v>
      </c>
      <c r="H925" s="8">
        <v>1.443141</v>
      </c>
    </row>
    <row r="926" spans="1:8" x14ac:dyDescent="0.2">
      <c r="A926" s="109"/>
      <c r="B926" s="19">
        <v>25</v>
      </c>
      <c r="C926" s="38">
        <v>35</v>
      </c>
      <c r="D926" s="8">
        <v>13531.164063</v>
      </c>
      <c r="E926" s="8">
        <v>8864.6091469999992</v>
      </c>
      <c r="F926" s="8">
        <v>2357.8729050000011</v>
      </c>
      <c r="G926" s="8">
        <v>11167.666464999997</v>
      </c>
      <c r="H926" s="8">
        <v>5.6246929999999997</v>
      </c>
    </row>
    <row r="927" spans="1:8" x14ac:dyDescent="0.2">
      <c r="A927" s="109"/>
      <c r="B927" s="19">
        <v>25</v>
      </c>
      <c r="C927" s="38">
        <v>36</v>
      </c>
      <c r="D927" s="8">
        <v>14316.014648</v>
      </c>
      <c r="E927" s="8">
        <v>10336.154103000001</v>
      </c>
      <c r="F927" s="8">
        <v>4035.2925720000007</v>
      </c>
      <c r="G927" s="8">
        <v>10277.393486999994</v>
      </c>
      <c r="H927" s="8">
        <v>3.328589</v>
      </c>
    </row>
    <row r="928" spans="1:8" x14ac:dyDescent="0.2">
      <c r="A928" s="109"/>
      <c r="B928" s="19">
        <v>25</v>
      </c>
      <c r="C928" s="38">
        <v>37</v>
      </c>
      <c r="D928" s="8">
        <v>20076.134765999999</v>
      </c>
      <c r="E928" s="8">
        <v>14164.312260999999</v>
      </c>
      <c r="F928" s="8">
        <v>28.531379999999999</v>
      </c>
      <c r="G928" s="8">
        <v>20047.603385999999</v>
      </c>
      <c r="H928" s="8">
        <v>0</v>
      </c>
    </row>
    <row r="929" spans="1:8" x14ac:dyDescent="0.2">
      <c r="A929" s="109" t="s">
        <v>112</v>
      </c>
      <c r="B929" s="19">
        <v>26</v>
      </c>
      <c r="C929" s="38">
        <v>1</v>
      </c>
      <c r="D929" s="8">
        <v>28433.119140999999</v>
      </c>
      <c r="E929" s="8">
        <v>21372.435146999997</v>
      </c>
      <c r="F929" s="8">
        <v>15325.164852000004</v>
      </c>
      <c r="G929" s="8">
        <v>6358.8917889999857</v>
      </c>
      <c r="H929" s="8">
        <v>6749.0625</v>
      </c>
    </row>
    <row r="930" spans="1:8" x14ac:dyDescent="0.2">
      <c r="A930" s="109"/>
      <c r="B930" s="19">
        <v>26</v>
      </c>
      <c r="C930" s="38">
        <v>2</v>
      </c>
      <c r="D930" s="8">
        <v>13633.296875</v>
      </c>
      <c r="E930" s="8">
        <v>6520.7987349999976</v>
      </c>
      <c r="F930" s="8">
        <v>10150.761993999991</v>
      </c>
      <c r="G930" s="8">
        <v>3259.242050000018</v>
      </c>
      <c r="H930" s="8">
        <v>223.29283100000001</v>
      </c>
    </row>
    <row r="931" spans="1:8" x14ac:dyDescent="0.2">
      <c r="A931" s="109"/>
      <c r="B931" s="19">
        <v>26</v>
      </c>
      <c r="C931" s="38">
        <v>3</v>
      </c>
      <c r="D931" s="8">
        <v>316.04480000000001</v>
      </c>
      <c r="E931" s="8">
        <v>247.88862500000005</v>
      </c>
      <c r="F931" s="8">
        <v>266.25474299999991</v>
      </c>
      <c r="G931" s="8">
        <v>37.95808499999999</v>
      </c>
      <c r="H931" s="8">
        <v>11.831972</v>
      </c>
    </row>
    <row r="932" spans="1:8" x14ac:dyDescent="0.2">
      <c r="A932" s="109"/>
      <c r="B932" s="19">
        <v>26</v>
      </c>
      <c r="C932" s="38">
        <v>4</v>
      </c>
      <c r="D932" s="8">
        <v>2896.5742190000001</v>
      </c>
      <c r="E932" s="8">
        <v>1715.4368350000002</v>
      </c>
      <c r="F932" s="8">
        <v>501.45453499999979</v>
      </c>
      <c r="G932" s="8">
        <v>2126.1562440000002</v>
      </c>
      <c r="H932" s="8">
        <v>268.96343999999999</v>
      </c>
    </row>
    <row r="933" spans="1:8" x14ac:dyDescent="0.2">
      <c r="A933" s="109"/>
      <c r="B933" s="19">
        <v>26</v>
      </c>
      <c r="C933" s="38">
        <v>5</v>
      </c>
      <c r="D933" s="8">
        <v>170.72679099999999</v>
      </c>
      <c r="E933" s="8">
        <v>85.873098999999996</v>
      </c>
      <c r="F933" s="8">
        <v>86.192681000000007</v>
      </c>
      <c r="G933" s="8">
        <v>50.472175000000014</v>
      </c>
      <c r="H933" s="8">
        <v>34.061934999999998</v>
      </c>
    </row>
    <row r="934" spans="1:8" x14ac:dyDescent="0.2">
      <c r="A934" s="109"/>
      <c r="B934" s="19">
        <v>26</v>
      </c>
      <c r="C934" s="38">
        <v>6</v>
      </c>
      <c r="D934" s="8">
        <v>0</v>
      </c>
      <c r="E934" s="8">
        <v>0</v>
      </c>
      <c r="F934" s="8">
        <v>0</v>
      </c>
      <c r="G934" s="8">
        <v>0</v>
      </c>
      <c r="H934" s="8">
        <v>0</v>
      </c>
    </row>
    <row r="935" spans="1:8" x14ac:dyDescent="0.2">
      <c r="A935" s="109"/>
      <c r="B935" s="19">
        <v>26</v>
      </c>
      <c r="C935" s="38">
        <v>7</v>
      </c>
      <c r="D935" s="8">
        <v>73429.414063000004</v>
      </c>
      <c r="E935" s="8">
        <v>46282.566744999996</v>
      </c>
      <c r="F935" s="8">
        <v>55540.66947299998</v>
      </c>
      <c r="G935" s="8">
        <v>11026.943808999984</v>
      </c>
      <c r="H935" s="8">
        <v>6861.8007809999999</v>
      </c>
    </row>
    <row r="936" spans="1:8" x14ac:dyDescent="0.2">
      <c r="A936" s="109"/>
      <c r="B936" s="19">
        <v>26</v>
      </c>
      <c r="C936" s="38">
        <v>8</v>
      </c>
      <c r="D936" s="8">
        <v>19059.035156000002</v>
      </c>
      <c r="E936" s="8">
        <v>9929.3622129999967</v>
      </c>
      <c r="F936" s="8">
        <v>15334.689692999997</v>
      </c>
      <c r="G936" s="8">
        <v>3471.0718270000129</v>
      </c>
      <c r="H936" s="8">
        <v>253.27363600000001</v>
      </c>
    </row>
    <row r="937" spans="1:8" x14ac:dyDescent="0.2">
      <c r="A937" s="109"/>
      <c r="B937" s="19">
        <v>26</v>
      </c>
      <c r="C937" s="38">
        <v>9</v>
      </c>
      <c r="D937" s="8">
        <v>1628.8416749999999</v>
      </c>
      <c r="E937" s="8">
        <v>965.2558229999994</v>
      </c>
      <c r="F937" s="8">
        <v>1033.4589139999998</v>
      </c>
      <c r="G937" s="8">
        <v>595.38251600000035</v>
      </c>
      <c r="H937" s="8">
        <v>2.4499999999999999E-4</v>
      </c>
    </row>
    <row r="938" spans="1:8" x14ac:dyDescent="0.2">
      <c r="A938" s="109"/>
      <c r="B938" s="19">
        <v>26</v>
      </c>
      <c r="C938" s="38">
        <v>10</v>
      </c>
      <c r="D938" s="8">
        <v>75769.851563000004</v>
      </c>
      <c r="E938" s="8">
        <v>43789.30423899999</v>
      </c>
      <c r="F938" s="8">
        <v>8670.6962820000008</v>
      </c>
      <c r="G938" s="8">
        <v>67088.197482000003</v>
      </c>
      <c r="H938" s="8">
        <v>10.957799</v>
      </c>
    </row>
    <row r="939" spans="1:8" x14ac:dyDescent="0.2">
      <c r="A939" s="109"/>
      <c r="B939" s="19">
        <v>26</v>
      </c>
      <c r="C939" s="38">
        <v>11</v>
      </c>
      <c r="D939" s="8">
        <v>68117.398438000004</v>
      </c>
      <c r="E939" s="8">
        <v>25213.408062000028</v>
      </c>
      <c r="F939" s="8">
        <v>14258.984439000003</v>
      </c>
      <c r="G939" s="8">
        <v>48847.005795999983</v>
      </c>
      <c r="H939" s="8">
        <v>5011.408203</v>
      </c>
    </row>
    <row r="940" spans="1:8" x14ac:dyDescent="0.2">
      <c r="A940" s="109"/>
      <c r="B940" s="19">
        <v>26</v>
      </c>
      <c r="C940" s="38">
        <v>12</v>
      </c>
      <c r="D940" s="8">
        <v>9193.7890630000002</v>
      </c>
      <c r="E940" s="8">
        <v>4006.8441549999911</v>
      </c>
      <c r="F940" s="8">
        <v>561.94565000000023</v>
      </c>
      <c r="G940" s="8">
        <v>6902.4100630000003</v>
      </c>
      <c r="H940" s="8">
        <v>1729.43335</v>
      </c>
    </row>
    <row r="941" spans="1:8" x14ac:dyDescent="0.2">
      <c r="A941" s="109"/>
      <c r="B941" s="19">
        <v>26</v>
      </c>
      <c r="C941" s="38">
        <v>13</v>
      </c>
      <c r="D941" s="8">
        <v>2191.7299800000001</v>
      </c>
      <c r="E941" s="8">
        <v>767.11105299999906</v>
      </c>
      <c r="F941" s="8">
        <v>939.1261649999999</v>
      </c>
      <c r="G941" s="8">
        <v>199.8021789999996</v>
      </c>
      <c r="H941" s="8">
        <v>1052.8016359999999</v>
      </c>
    </row>
    <row r="942" spans="1:8" x14ac:dyDescent="0.2">
      <c r="A942" s="109"/>
      <c r="B942" s="19">
        <v>26</v>
      </c>
      <c r="C942" s="38">
        <v>14</v>
      </c>
      <c r="D942" s="8">
        <v>4967.2539059999999</v>
      </c>
      <c r="E942" s="8">
        <v>1855.0630900000008</v>
      </c>
      <c r="F942" s="8">
        <v>165.69202800000014</v>
      </c>
      <c r="G942" s="8">
        <v>492.52867499999934</v>
      </c>
      <c r="H942" s="8">
        <v>4309.033203</v>
      </c>
    </row>
    <row r="943" spans="1:8" x14ac:dyDescent="0.2">
      <c r="A943" s="109"/>
      <c r="B943" s="19">
        <v>26</v>
      </c>
      <c r="C943" s="38">
        <v>15</v>
      </c>
      <c r="D943" s="8">
        <v>963.57800299999997</v>
      </c>
      <c r="E943" s="8">
        <v>367.6339339999999</v>
      </c>
      <c r="F943" s="8">
        <v>788.79133799999966</v>
      </c>
      <c r="G943" s="8">
        <v>130.16205000000082</v>
      </c>
      <c r="H943" s="8">
        <v>44.624614999999999</v>
      </c>
    </row>
    <row r="944" spans="1:8" x14ac:dyDescent="0.2">
      <c r="A944" s="109"/>
      <c r="B944" s="19">
        <v>26</v>
      </c>
      <c r="C944" s="38">
        <v>16</v>
      </c>
      <c r="D944" s="8">
        <v>3353.224365</v>
      </c>
      <c r="E944" s="8">
        <v>903.13279599999953</v>
      </c>
      <c r="F944" s="8">
        <v>1776.8837979999996</v>
      </c>
      <c r="G944" s="8">
        <v>702.28166799999838</v>
      </c>
      <c r="H944" s="8">
        <v>874.058899</v>
      </c>
    </row>
    <row r="945" spans="1:8" x14ac:dyDescent="0.2">
      <c r="A945" s="109"/>
      <c r="B945" s="19">
        <v>26</v>
      </c>
      <c r="C945" s="38">
        <v>17</v>
      </c>
      <c r="D945" s="8">
        <v>16775.421875</v>
      </c>
      <c r="E945" s="8">
        <v>3329.7953119999984</v>
      </c>
      <c r="F945" s="8">
        <v>5975.8779690000056</v>
      </c>
      <c r="G945" s="8">
        <v>2521.6288669999972</v>
      </c>
      <c r="H945" s="8">
        <v>8277.9150389999995</v>
      </c>
    </row>
    <row r="946" spans="1:8" x14ac:dyDescent="0.2">
      <c r="A946" s="109"/>
      <c r="B946" s="19">
        <v>26</v>
      </c>
      <c r="C946" s="38">
        <v>18</v>
      </c>
      <c r="D946" s="8">
        <v>6260.8789059999999</v>
      </c>
      <c r="E946" s="8">
        <v>1788.0282889999989</v>
      </c>
      <c r="F946" s="8">
        <v>5444.5871499999939</v>
      </c>
      <c r="G946" s="8">
        <v>630.0149010000041</v>
      </c>
      <c r="H946" s="8">
        <v>186.27685500000001</v>
      </c>
    </row>
    <row r="947" spans="1:8" x14ac:dyDescent="0.2">
      <c r="A947" s="109"/>
      <c r="B947" s="19">
        <v>26</v>
      </c>
      <c r="C947" s="38">
        <v>19</v>
      </c>
      <c r="D947" s="8">
        <v>66928.40625</v>
      </c>
      <c r="E947" s="8">
        <v>19782.25227600005</v>
      </c>
      <c r="F947" s="8">
        <v>29753.450953999985</v>
      </c>
      <c r="G947" s="8">
        <v>3888.6779520000109</v>
      </c>
      <c r="H947" s="8">
        <v>33286.277344000002</v>
      </c>
    </row>
    <row r="948" spans="1:8" x14ac:dyDescent="0.2">
      <c r="A948" s="109"/>
      <c r="B948" s="19">
        <v>26</v>
      </c>
      <c r="C948" s="38">
        <v>20</v>
      </c>
      <c r="D948" s="8">
        <v>303172.6875</v>
      </c>
      <c r="E948" s="8">
        <v>68368.821068000165</v>
      </c>
      <c r="F948" s="8">
        <v>64759.222552999927</v>
      </c>
      <c r="G948" s="8">
        <v>52534.136822000059</v>
      </c>
      <c r="H948" s="8">
        <v>185879.328125</v>
      </c>
    </row>
    <row r="949" spans="1:8" x14ac:dyDescent="0.2">
      <c r="A949" s="109"/>
      <c r="B949" s="19">
        <v>26</v>
      </c>
      <c r="C949" s="38">
        <v>21</v>
      </c>
      <c r="D949" s="8">
        <v>2213.9077149999998</v>
      </c>
      <c r="E949" s="8">
        <v>788.45691900000031</v>
      </c>
      <c r="F949" s="8">
        <v>305.43020100000058</v>
      </c>
      <c r="G949" s="8">
        <v>1119.7284909999989</v>
      </c>
      <c r="H949" s="8">
        <v>788.74902299999997</v>
      </c>
    </row>
    <row r="950" spans="1:8" x14ac:dyDescent="0.2">
      <c r="A950" s="109"/>
      <c r="B950" s="19">
        <v>26</v>
      </c>
      <c r="C950" s="38">
        <v>22</v>
      </c>
      <c r="D950" s="8">
        <v>8770.1904300000006</v>
      </c>
      <c r="E950" s="8">
        <v>2188.6165409999958</v>
      </c>
      <c r="F950" s="8">
        <v>1524.4083179999996</v>
      </c>
      <c r="G950" s="8">
        <v>692.03064700000118</v>
      </c>
      <c r="H950" s="8">
        <v>6553.7514650000003</v>
      </c>
    </row>
    <row r="951" spans="1:8" x14ac:dyDescent="0.2">
      <c r="A951" s="109"/>
      <c r="B951" s="19">
        <v>26</v>
      </c>
      <c r="C951" s="38">
        <v>23</v>
      </c>
      <c r="D951" s="8">
        <v>63812.351562999997</v>
      </c>
      <c r="E951" s="8">
        <v>51467.290456000002</v>
      </c>
      <c r="F951" s="8">
        <v>27176.577780999949</v>
      </c>
      <c r="G951" s="8">
        <v>27878.304055000059</v>
      </c>
      <c r="H951" s="8">
        <v>8757.4697269999997</v>
      </c>
    </row>
    <row r="952" spans="1:8" x14ac:dyDescent="0.2">
      <c r="A952" s="109"/>
      <c r="B952" s="19">
        <v>26</v>
      </c>
      <c r="C952" s="38">
        <v>24</v>
      </c>
      <c r="D952" s="8">
        <v>52406.1875</v>
      </c>
      <c r="E952" s="8">
        <v>42609.940521999975</v>
      </c>
      <c r="F952" s="8">
        <v>22412.033298000024</v>
      </c>
      <c r="G952" s="8">
        <v>22870.710353999955</v>
      </c>
      <c r="H952" s="8">
        <v>7123.4438479999999</v>
      </c>
    </row>
    <row r="953" spans="1:8" x14ac:dyDescent="0.2">
      <c r="A953" s="109"/>
      <c r="B953" s="19">
        <v>26</v>
      </c>
      <c r="C953" s="38">
        <v>25</v>
      </c>
      <c r="D953" s="8">
        <v>33601.082030999998</v>
      </c>
      <c r="E953" s="8">
        <v>20059.976934999984</v>
      </c>
      <c r="F953" s="8">
        <v>8842.5345419999976</v>
      </c>
      <c r="G953" s="8">
        <v>22190.355350000002</v>
      </c>
      <c r="H953" s="8">
        <v>2568.1921390000002</v>
      </c>
    </row>
    <row r="954" spans="1:8" x14ac:dyDescent="0.2">
      <c r="A954" s="109"/>
      <c r="B954" s="19">
        <v>26</v>
      </c>
      <c r="C954" s="38">
        <v>26</v>
      </c>
      <c r="D954" s="8">
        <v>8317.1982420000004</v>
      </c>
      <c r="E954" s="8">
        <v>4904.8783090000024</v>
      </c>
      <c r="F954" s="8">
        <v>3742.4741979999985</v>
      </c>
      <c r="G954" s="8">
        <v>4497.1604300000017</v>
      </c>
      <c r="H954" s="8">
        <v>77.563614000000001</v>
      </c>
    </row>
    <row r="955" spans="1:8" x14ac:dyDescent="0.2">
      <c r="A955" s="109"/>
      <c r="B955" s="19">
        <v>26</v>
      </c>
      <c r="C955" s="38">
        <v>27</v>
      </c>
      <c r="D955" s="8">
        <v>14902.630859000001</v>
      </c>
      <c r="E955" s="8">
        <v>9627.066840999998</v>
      </c>
      <c r="F955" s="8">
        <v>4729.1695240000072</v>
      </c>
      <c r="G955" s="8">
        <v>9538.8753359999919</v>
      </c>
      <c r="H955" s="8">
        <v>634.58599900000002</v>
      </c>
    </row>
    <row r="956" spans="1:8" x14ac:dyDescent="0.2">
      <c r="A956" s="109"/>
      <c r="B956" s="19">
        <v>26</v>
      </c>
      <c r="C956" s="38">
        <v>28</v>
      </c>
      <c r="D956" s="8">
        <v>45400.695312999997</v>
      </c>
      <c r="E956" s="8">
        <v>41856.713328999998</v>
      </c>
      <c r="F956" s="8">
        <v>7946.645803999997</v>
      </c>
      <c r="G956" s="8">
        <v>37448.784746999998</v>
      </c>
      <c r="H956" s="8">
        <v>5.2647620000000002</v>
      </c>
    </row>
    <row r="957" spans="1:8" x14ac:dyDescent="0.2">
      <c r="A957" s="109"/>
      <c r="B957" s="19">
        <v>26</v>
      </c>
      <c r="C957" s="38">
        <v>29</v>
      </c>
      <c r="D957" s="8">
        <v>8982.8847659999992</v>
      </c>
      <c r="E957" s="8">
        <v>6498.6427279999998</v>
      </c>
      <c r="F957" s="8">
        <v>7279.6942940000026</v>
      </c>
      <c r="G957" s="8">
        <v>1676.2148399999958</v>
      </c>
      <c r="H957" s="8">
        <v>26.975632000000001</v>
      </c>
    </row>
    <row r="958" spans="1:8" x14ac:dyDescent="0.2">
      <c r="A958" s="109"/>
      <c r="B958" s="19">
        <v>26</v>
      </c>
      <c r="C958" s="38">
        <v>30</v>
      </c>
      <c r="D958" s="8">
        <v>204.28663599999999</v>
      </c>
      <c r="E958" s="8">
        <v>124.28499899999991</v>
      </c>
      <c r="F958" s="8">
        <v>200.08021499999992</v>
      </c>
      <c r="G958" s="8">
        <v>4.2064210000001925</v>
      </c>
      <c r="H958" s="8">
        <v>0</v>
      </c>
    </row>
    <row r="959" spans="1:8" x14ac:dyDescent="0.2">
      <c r="A959" s="109"/>
      <c r="B959" s="19">
        <v>26</v>
      </c>
      <c r="C959" s="38">
        <v>31</v>
      </c>
      <c r="D959" s="8">
        <v>12896.352539</v>
      </c>
      <c r="E959" s="8">
        <v>10969.873489999998</v>
      </c>
      <c r="F959" s="8">
        <v>12058.714071000009</v>
      </c>
      <c r="G959" s="8">
        <v>834.30571799998711</v>
      </c>
      <c r="H959" s="8">
        <v>3.3327499999999999</v>
      </c>
    </row>
    <row r="960" spans="1:8" x14ac:dyDescent="0.2">
      <c r="A960" s="109"/>
      <c r="B960" s="19">
        <v>26</v>
      </c>
      <c r="C960" s="38">
        <v>32</v>
      </c>
      <c r="D960" s="8">
        <v>19029.990234000001</v>
      </c>
      <c r="E960" s="8">
        <v>16872.958023999996</v>
      </c>
      <c r="F960" s="8">
        <v>159.60296899999983</v>
      </c>
      <c r="G960" s="8">
        <v>18869.204618</v>
      </c>
      <c r="H960" s="8">
        <v>1.182647</v>
      </c>
    </row>
    <row r="961" spans="1:8" x14ac:dyDescent="0.2">
      <c r="A961" s="109"/>
      <c r="B961" s="19">
        <v>26</v>
      </c>
      <c r="C961" s="38">
        <v>33</v>
      </c>
      <c r="D961" s="8">
        <v>15647.108398</v>
      </c>
      <c r="E961" s="8">
        <v>10022.851242000002</v>
      </c>
      <c r="F961" s="8">
        <v>167.41648800000002</v>
      </c>
      <c r="G961" s="8">
        <v>15477.099187</v>
      </c>
      <c r="H961" s="8">
        <v>2.5927229999999999</v>
      </c>
    </row>
    <row r="962" spans="1:8" x14ac:dyDescent="0.2">
      <c r="A962" s="109"/>
      <c r="B962" s="19">
        <v>26</v>
      </c>
      <c r="C962" s="38">
        <v>34</v>
      </c>
      <c r="D962" s="8">
        <v>2322.650635</v>
      </c>
      <c r="E962" s="8">
        <v>1487.5391519999998</v>
      </c>
      <c r="F962" s="8">
        <v>129.70222800000008</v>
      </c>
      <c r="G962" s="8">
        <v>2191.5734099999991</v>
      </c>
      <c r="H962" s="8">
        <v>1.374997</v>
      </c>
    </row>
    <row r="963" spans="1:8" x14ac:dyDescent="0.2">
      <c r="A963" s="109"/>
      <c r="B963" s="19">
        <v>26</v>
      </c>
      <c r="C963" s="38">
        <v>35</v>
      </c>
      <c r="D963" s="8">
        <v>11371.153319999999</v>
      </c>
      <c r="E963" s="8">
        <v>7449.5312629999989</v>
      </c>
      <c r="F963" s="8">
        <v>1903.5806379999995</v>
      </c>
      <c r="G963" s="8">
        <v>9462.8458719999999</v>
      </c>
      <c r="H963" s="8">
        <v>4.7268100000000004</v>
      </c>
    </row>
    <row r="964" spans="1:8" x14ac:dyDescent="0.2">
      <c r="A964" s="109"/>
      <c r="B964" s="19">
        <v>26</v>
      </c>
      <c r="C964" s="38">
        <v>36</v>
      </c>
      <c r="D964" s="8">
        <v>15136.186523</v>
      </c>
      <c r="E964" s="8">
        <v>10928.317749999998</v>
      </c>
      <c r="F964" s="8">
        <v>4420.6746960000019</v>
      </c>
      <c r="G964" s="8">
        <v>10711.992540999998</v>
      </c>
      <c r="H964" s="8">
        <v>3.5192860000000001</v>
      </c>
    </row>
    <row r="965" spans="1:8" x14ac:dyDescent="0.2">
      <c r="A965" s="109"/>
      <c r="B965" s="19">
        <v>26</v>
      </c>
      <c r="C965" s="38">
        <v>37</v>
      </c>
      <c r="D965" s="8">
        <v>23995.431640999999</v>
      </c>
      <c r="E965" s="8">
        <v>16929.493554999997</v>
      </c>
      <c r="F965" s="8">
        <v>26.116561999999998</v>
      </c>
      <c r="G965" s="8">
        <v>23969.315079</v>
      </c>
      <c r="H965" s="8">
        <v>0</v>
      </c>
    </row>
    <row r="966" spans="1:8" x14ac:dyDescent="0.2">
      <c r="A966" s="109" t="s">
        <v>114</v>
      </c>
      <c r="B966" s="19">
        <v>27</v>
      </c>
      <c r="C966" s="38">
        <v>1</v>
      </c>
      <c r="D966" s="8">
        <v>3651.9079590000001</v>
      </c>
      <c r="E966" s="8">
        <v>2745.0440779999999</v>
      </c>
      <c r="F966" s="8">
        <v>1699.0704710000005</v>
      </c>
      <c r="G966" s="8">
        <v>1085.9978269999986</v>
      </c>
      <c r="H966" s="8">
        <v>866.83966099999998</v>
      </c>
    </row>
    <row r="967" spans="1:8" x14ac:dyDescent="0.2">
      <c r="A967" s="109"/>
      <c r="B967" s="19">
        <v>27</v>
      </c>
      <c r="C967" s="38">
        <v>2</v>
      </c>
      <c r="D967" s="8">
        <v>8633.8740230000003</v>
      </c>
      <c r="E967" s="8">
        <v>4129.5770510000011</v>
      </c>
      <c r="F967" s="8">
        <v>4437.397873000009</v>
      </c>
      <c r="G967" s="8">
        <v>4055.0663139999842</v>
      </c>
      <c r="H967" s="8">
        <v>141.40983600000001</v>
      </c>
    </row>
    <row r="968" spans="1:8" x14ac:dyDescent="0.2">
      <c r="A968" s="109"/>
      <c r="B968" s="19">
        <v>27</v>
      </c>
      <c r="C968" s="38">
        <v>3</v>
      </c>
      <c r="D968" s="8">
        <v>244.667618</v>
      </c>
      <c r="E968" s="8">
        <v>191.90419199999994</v>
      </c>
      <c r="F968" s="8">
        <v>216.44681299999993</v>
      </c>
      <c r="G968" s="8">
        <v>19.061026000000158</v>
      </c>
      <c r="H968" s="8">
        <v>9.1597790000000003</v>
      </c>
    </row>
    <row r="969" spans="1:8" x14ac:dyDescent="0.2">
      <c r="A969" s="109"/>
      <c r="B969" s="19">
        <v>27</v>
      </c>
      <c r="C969" s="38">
        <v>4</v>
      </c>
      <c r="D969" s="8">
        <v>822.58459500000004</v>
      </c>
      <c r="E969" s="8">
        <v>487.15890099999984</v>
      </c>
      <c r="F969" s="8">
        <v>201.01765599999985</v>
      </c>
      <c r="G969" s="8">
        <v>545.1852630000003</v>
      </c>
      <c r="H969" s="8">
        <v>76.381675999999999</v>
      </c>
    </row>
    <row r="970" spans="1:8" x14ac:dyDescent="0.2">
      <c r="A970" s="109"/>
      <c r="B970" s="19">
        <v>27</v>
      </c>
      <c r="C970" s="38">
        <v>5</v>
      </c>
      <c r="D970" s="8">
        <v>81.709579000000005</v>
      </c>
      <c r="E970" s="8">
        <v>41.098745999999991</v>
      </c>
      <c r="F970" s="8">
        <v>35.622500999999978</v>
      </c>
      <c r="G970" s="8">
        <v>29.785087000000008</v>
      </c>
      <c r="H970" s="8">
        <v>16.301991000000001</v>
      </c>
    </row>
    <row r="971" spans="1:8" x14ac:dyDescent="0.2">
      <c r="A971" s="109"/>
      <c r="B971" s="19">
        <v>27</v>
      </c>
      <c r="C971" s="38">
        <v>6</v>
      </c>
      <c r="D971" s="8">
        <v>346733.1875</v>
      </c>
      <c r="E971" s="8">
        <v>285382.11991900002</v>
      </c>
      <c r="F971" s="8">
        <v>148635.83007799997</v>
      </c>
      <c r="G971" s="8">
        <v>41547.904297000103</v>
      </c>
      <c r="H971" s="8">
        <v>156549.453125</v>
      </c>
    </row>
    <row r="972" spans="1:8" x14ac:dyDescent="0.2">
      <c r="A972" s="109"/>
      <c r="B972" s="19">
        <v>27</v>
      </c>
      <c r="C972" s="38">
        <v>7</v>
      </c>
      <c r="D972" s="8">
        <v>1206.101318</v>
      </c>
      <c r="E972" s="8">
        <v>760.20576200000028</v>
      </c>
      <c r="F972" s="8">
        <v>591.93809600000043</v>
      </c>
      <c r="G972" s="8">
        <v>614.16322199999945</v>
      </c>
      <c r="H972" s="8">
        <v>0</v>
      </c>
    </row>
    <row r="973" spans="1:8" x14ac:dyDescent="0.2">
      <c r="A973" s="109"/>
      <c r="B973" s="19">
        <v>27</v>
      </c>
      <c r="C973" s="38">
        <v>8</v>
      </c>
      <c r="D973" s="8">
        <v>3322.171143</v>
      </c>
      <c r="E973" s="8">
        <v>1730.7823469999998</v>
      </c>
      <c r="F973" s="8">
        <v>2593.457704000004</v>
      </c>
      <c r="G973" s="8">
        <v>684.56543599999702</v>
      </c>
      <c r="H973" s="8">
        <v>44.148003000000003</v>
      </c>
    </row>
    <row r="974" spans="1:8" x14ac:dyDescent="0.2">
      <c r="A974" s="109"/>
      <c r="B974" s="19">
        <v>27</v>
      </c>
      <c r="C974" s="38">
        <v>9</v>
      </c>
      <c r="D974" s="8">
        <v>98.829719999999995</v>
      </c>
      <c r="E974" s="8">
        <v>58.566746000000016</v>
      </c>
      <c r="F974" s="8">
        <v>56.91423300000001</v>
      </c>
      <c r="G974" s="8">
        <v>41.915472000000015</v>
      </c>
      <c r="H974" s="8">
        <v>1.5E-5</v>
      </c>
    </row>
    <row r="975" spans="1:8" x14ac:dyDescent="0.2">
      <c r="A975" s="109"/>
      <c r="B975" s="19">
        <v>27</v>
      </c>
      <c r="C975" s="38">
        <v>10</v>
      </c>
      <c r="D975" s="8">
        <v>73140.984375</v>
      </c>
      <c r="E975" s="8">
        <v>42270.016881999989</v>
      </c>
      <c r="F975" s="8">
        <v>3182.6758600000021</v>
      </c>
      <c r="G975" s="8">
        <v>69947.730901999996</v>
      </c>
      <c r="H975" s="8">
        <v>10.577612999999999</v>
      </c>
    </row>
    <row r="976" spans="1:8" x14ac:dyDescent="0.2">
      <c r="A976" s="109"/>
      <c r="B976" s="19">
        <v>27</v>
      </c>
      <c r="C976" s="38">
        <v>11</v>
      </c>
      <c r="D976" s="8">
        <v>16315.170898</v>
      </c>
      <c r="E976" s="8">
        <v>6039.0014810000011</v>
      </c>
      <c r="F976" s="8">
        <v>2739.6553210000006</v>
      </c>
      <c r="G976" s="8">
        <v>12352.290723000002</v>
      </c>
      <c r="H976" s="8">
        <v>1223.2248540000001</v>
      </c>
    </row>
    <row r="977" spans="1:8" x14ac:dyDescent="0.2">
      <c r="A977" s="109"/>
      <c r="B977" s="19">
        <v>27</v>
      </c>
      <c r="C977" s="38">
        <v>12</v>
      </c>
      <c r="D977" s="8">
        <v>3289.1342770000001</v>
      </c>
      <c r="E977" s="8">
        <v>1433.4728470000007</v>
      </c>
      <c r="F977" s="8">
        <v>259.09201300000007</v>
      </c>
      <c r="G977" s="8">
        <v>3029.4055299999995</v>
      </c>
      <c r="H977" s="8">
        <v>0.63673400000000002</v>
      </c>
    </row>
    <row r="978" spans="1:8" x14ac:dyDescent="0.2">
      <c r="A978" s="109"/>
      <c r="B978" s="19">
        <v>27</v>
      </c>
      <c r="C978" s="38">
        <v>13</v>
      </c>
      <c r="D978" s="8">
        <v>217.53843699999999</v>
      </c>
      <c r="E978" s="8">
        <v>76.138997999999944</v>
      </c>
      <c r="F978" s="8">
        <v>132.1752619999998</v>
      </c>
      <c r="G978" s="8">
        <v>85.363175000000211</v>
      </c>
      <c r="H978" s="8">
        <v>0</v>
      </c>
    </row>
    <row r="979" spans="1:8" x14ac:dyDescent="0.2">
      <c r="A979" s="109"/>
      <c r="B979" s="19">
        <v>27</v>
      </c>
      <c r="C979" s="38">
        <v>14</v>
      </c>
      <c r="D979" s="8">
        <v>780.15905799999996</v>
      </c>
      <c r="E979" s="8">
        <v>291.35703699999948</v>
      </c>
      <c r="F979" s="8">
        <v>129.51203099999992</v>
      </c>
      <c r="G979" s="8">
        <v>650.64702700000021</v>
      </c>
      <c r="H979" s="8">
        <v>0</v>
      </c>
    </row>
    <row r="980" spans="1:8" x14ac:dyDescent="0.2">
      <c r="A980" s="109"/>
      <c r="B980" s="19">
        <v>27</v>
      </c>
      <c r="C980" s="38">
        <v>15</v>
      </c>
      <c r="D980" s="8">
        <v>181.781204</v>
      </c>
      <c r="E980" s="8">
        <v>69.354985000000042</v>
      </c>
      <c r="F980" s="8">
        <v>189.05648000000011</v>
      </c>
      <c r="G980" s="8">
        <v>-7.2752760000000976</v>
      </c>
      <c r="H980" s="8">
        <v>0</v>
      </c>
    </row>
    <row r="981" spans="1:8" x14ac:dyDescent="0.2">
      <c r="A981" s="109"/>
      <c r="B981" s="19">
        <v>27</v>
      </c>
      <c r="C981" s="38">
        <v>16</v>
      </c>
      <c r="D981" s="8">
        <v>525.67700200000002</v>
      </c>
      <c r="E981" s="8">
        <v>141.58202599999984</v>
      </c>
      <c r="F981" s="8">
        <v>421.13886599999944</v>
      </c>
      <c r="G981" s="8">
        <v>104.53813600000018</v>
      </c>
      <c r="H981" s="8">
        <v>0</v>
      </c>
    </row>
    <row r="982" spans="1:8" x14ac:dyDescent="0.2">
      <c r="A982" s="109"/>
      <c r="B982" s="19">
        <v>27</v>
      </c>
      <c r="C982" s="38">
        <v>17</v>
      </c>
      <c r="D982" s="8">
        <v>201313.203125</v>
      </c>
      <c r="E982" s="8">
        <v>39959.17039800006</v>
      </c>
      <c r="F982" s="8">
        <v>147686.45166699999</v>
      </c>
      <c r="G982" s="8">
        <v>46386.040519999988</v>
      </c>
      <c r="H982" s="8">
        <v>7240.7109380000002</v>
      </c>
    </row>
    <row r="983" spans="1:8" x14ac:dyDescent="0.2">
      <c r="A983" s="109"/>
      <c r="B983" s="19">
        <v>27</v>
      </c>
      <c r="C983" s="38">
        <v>18</v>
      </c>
      <c r="D983" s="8">
        <v>871.49505599999998</v>
      </c>
      <c r="E983" s="8">
        <v>248.88803600000028</v>
      </c>
      <c r="F983" s="8">
        <v>779.3179719999996</v>
      </c>
      <c r="G983" s="8">
        <v>0.45151300000071615</v>
      </c>
      <c r="H983" s="8">
        <v>91.725571000000002</v>
      </c>
    </row>
    <row r="984" spans="1:8" x14ac:dyDescent="0.2">
      <c r="A984" s="109"/>
      <c r="B984" s="19">
        <v>27</v>
      </c>
      <c r="C984" s="38">
        <v>19</v>
      </c>
      <c r="D984" s="8">
        <v>1451.8360600000001</v>
      </c>
      <c r="E984" s="8">
        <v>429.12401300000073</v>
      </c>
      <c r="F984" s="8">
        <v>1005.9871770000004</v>
      </c>
      <c r="G984" s="8">
        <v>424.79718199999922</v>
      </c>
      <c r="H984" s="8">
        <v>21.051701000000001</v>
      </c>
    </row>
    <row r="985" spans="1:8" x14ac:dyDescent="0.2">
      <c r="A985" s="109"/>
      <c r="B985" s="19">
        <v>27</v>
      </c>
      <c r="C985" s="38">
        <v>20</v>
      </c>
      <c r="D985" s="8">
        <v>524.426331</v>
      </c>
      <c r="E985" s="8">
        <v>118.26399000000002</v>
      </c>
      <c r="F985" s="8">
        <v>129.85380200000012</v>
      </c>
      <c r="G985" s="8">
        <v>394.57252900000003</v>
      </c>
      <c r="H985" s="8">
        <v>0</v>
      </c>
    </row>
    <row r="986" spans="1:8" x14ac:dyDescent="0.2">
      <c r="A986" s="109"/>
      <c r="B986" s="19">
        <v>27</v>
      </c>
      <c r="C986" s="38">
        <v>21</v>
      </c>
      <c r="D986" s="8">
        <v>492.58975199999998</v>
      </c>
      <c r="E986" s="8">
        <v>175.42996100000005</v>
      </c>
      <c r="F986" s="8">
        <v>58.955628000000004</v>
      </c>
      <c r="G986" s="8">
        <v>433.63412400000004</v>
      </c>
      <c r="H986" s="8">
        <v>0</v>
      </c>
    </row>
    <row r="987" spans="1:8" x14ac:dyDescent="0.2">
      <c r="A987" s="109"/>
      <c r="B987" s="19">
        <v>27</v>
      </c>
      <c r="C987" s="38">
        <v>22</v>
      </c>
      <c r="D987" s="8">
        <v>266.93853799999999</v>
      </c>
      <c r="E987" s="8">
        <v>66.614967000000036</v>
      </c>
      <c r="F987" s="8">
        <v>105.77087600000004</v>
      </c>
      <c r="G987" s="8">
        <v>161.16766200000001</v>
      </c>
      <c r="H987" s="8">
        <v>0</v>
      </c>
    </row>
    <row r="988" spans="1:8" x14ac:dyDescent="0.2">
      <c r="A988" s="109"/>
      <c r="B988" s="19">
        <v>27</v>
      </c>
      <c r="C988" s="38">
        <v>23</v>
      </c>
      <c r="D988" s="8">
        <v>26883.023438</v>
      </c>
      <c r="E988" s="8">
        <v>21682.265709999996</v>
      </c>
      <c r="F988" s="8">
        <v>7816.5772719999986</v>
      </c>
      <c r="G988" s="8">
        <v>15377.078001999991</v>
      </c>
      <c r="H988" s="8">
        <v>3689.368164</v>
      </c>
    </row>
    <row r="989" spans="1:8" x14ac:dyDescent="0.2">
      <c r="A989" s="109"/>
      <c r="B989" s="19">
        <v>27</v>
      </c>
      <c r="C989" s="38">
        <v>24</v>
      </c>
      <c r="D989" s="8">
        <v>33241.871094000002</v>
      </c>
      <c r="E989" s="8">
        <v>27027.994676999999</v>
      </c>
      <c r="F989" s="8">
        <v>9583.7360989999943</v>
      </c>
      <c r="G989" s="8">
        <v>19139.649643000012</v>
      </c>
      <c r="H989" s="8">
        <v>4518.4853519999997</v>
      </c>
    </row>
    <row r="990" spans="1:8" x14ac:dyDescent="0.2">
      <c r="A990" s="109"/>
      <c r="B990" s="19">
        <v>27</v>
      </c>
      <c r="C990" s="38">
        <v>25</v>
      </c>
      <c r="D990" s="8">
        <v>24581.105468999998</v>
      </c>
      <c r="E990" s="8">
        <v>14675.015034999989</v>
      </c>
      <c r="F990" s="8">
        <v>5324.620923000004</v>
      </c>
      <c r="G990" s="8">
        <v>17377.705614999992</v>
      </c>
      <c r="H990" s="8">
        <v>1878.7789310000001</v>
      </c>
    </row>
    <row r="991" spans="1:8" x14ac:dyDescent="0.2">
      <c r="A991" s="109"/>
      <c r="B991" s="19">
        <v>27</v>
      </c>
      <c r="C991" s="38">
        <v>26</v>
      </c>
      <c r="D991" s="8">
        <v>3218.545654</v>
      </c>
      <c r="E991" s="8">
        <v>1898.0639099999994</v>
      </c>
      <c r="F991" s="8">
        <v>1243.4414920000006</v>
      </c>
      <c r="G991" s="8">
        <v>1945.0889999999974</v>
      </c>
      <c r="H991" s="8">
        <v>30.015162</v>
      </c>
    </row>
    <row r="992" spans="1:8" x14ac:dyDescent="0.2">
      <c r="A992" s="109"/>
      <c r="B992" s="19">
        <v>27</v>
      </c>
      <c r="C992" s="38">
        <v>27</v>
      </c>
      <c r="D992" s="8">
        <v>9007.9443360000005</v>
      </c>
      <c r="E992" s="8">
        <v>5819.1123369999996</v>
      </c>
      <c r="F992" s="8">
        <v>2401.3176190000017</v>
      </c>
      <c r="G992" s="8">
        <v>6223.0491410000031</v>
      </c>
      <c r="H992" s="8">
        <v>383.57757600000002</v>
      </c>
    </row>
    <row r="993" spans="1:8" x14ac:dyDescent="0.2">
      <c r="A993" s="109"/>
      <c r="B993" s="19">
        <v>27</v>
      </c>
      <c r="C993" s="38">
        <v>28</v>
      </c>
      <c r="D993" s="8">
        <v>39353.902344000002</v>
      </c>
      <c r="E993" s="8">
        <v>36281.933223999993</v>
      </c>
      <c r="F993" s="8">
        <v>7773.9593189999978</v>
      </c>
      <c r="G993" s="8">
        <v>31575.379461000011</v>
      </c>
      <c r="H993" s="8">
        <v>4.5635640000000004</v>
      </c>
    </row>
    <row r="994" spans="1:8" x14ac:dyDescent="0.2">
      <c r="A994" s="109"/>
      <c r="B994" s="19">
        <v>27</v>
      </c>
      <c r="C994" s="38">
        <v>29</v>
      </c>
      <c r="D994" s="8">
        <v>8563.7685550000006</v>
      </c>
      <c r="E994" s="8">
        <v>6195.434397</v>
      </c>
      <c r="F994" s="8">
        <v>8167.4290459999966</v>
      </c>
      <c r="G994" s="8">
        <v>370.6224850000059</v>
      </c>
      <c r="H994" s="8">
        <v>25.717023999999999</v>
      </c>
    </row>
    <row r="995" spans="1:8" x14ac:dyDescent="0.2">
      <c r="A995" s="109"/>
      <c r="B995" s="19">
        <v>27</v>
      </c>
      <c r="C995" s="38">
        <v>30</v>
      </c>
      <c r="D995" s="8">
        <v>38.973652000000001</v>
      </c>
      <c r="E995" s="8">
        <v>23.711014000000002</v>
      </c>
      <c r="F995" s="8">
        <v>38.589201999999958</v>
      </c>
      <c r="G995" s="8">
        <v>0.38445000000004304</v>
      </c>
      <c r="H995" s="8">
        <v>0</v>
      </c>
    </row>
    <row r="996" spans="1:8" x14ac:dyDescent="0.2">
      <c r="A996" s="109"/>
      <c r="B996" s="19">
        <v>27</v>
      </c>
      <c r="C996" s="38">
        <v>31</v>
      </c>
      <c r="D996" s="8">
        <v>4613.548827999999</v>
      </c>
      <c r="E996" s="8">
        <v>3924.3690709999996</v>
      </c>
      <c r="F996" s="8">
        <v>4373.5984280000048</v>
      </c>
      <c r="G996" s="8">
        <v>238.75813999999866</v>
      </c>
      <c r="H996" s="8">
        <v>1.1922600000000001</v>
      </c>
    </row>
    <row r="997" spans="1:8" x14ac:dyDescent="0.2">
      <c r="A997" s="109"/>
      <c r="B997" s="19">
        <v>27</v>
      </c>
      <c r="C997" s="38">
        <v>32</v>
      </c>
      <c r="D997" s="8">
        <v>15641.021484000001</v>
      </c>
      <c r="E997" s="8">
        <v>13868.125571</v>
      </c>
      <c r="F997" s="8">
        <v>116.36476200000001</v>
      </c>
      <c r="G997" s="8">
        <v>15523.684687000001</v>
      </c>
      <c r="H997" s="8">
        <v>0.97203499999999998</v>
      </c>
    </row>
    <row r="998" spans="1:8" x14ac:dyDescent="0.2">
      <c r="A998" s="109"/>
      <c r="B998" s="19">
        <v>27</v>
      </c>
      <c r="C998" s="38">
        <v>33</v>
      </c>
      <c r="D998" s="8">
        <v>13933.378906</v>
      </c>
      <c r="E998" s="8">
        <v>8925.1115189999964</v>
      </c>
      <c r="F998" s="8">
        <v>156.00711199999995</v>
      </c>
      <c r="G998" s="8">
        <v>13775.063035999998</v>
      </c>
      <c r="H998" s="8">
        <v>2.3087580000000001</v>
      </c>
    </row>
    <row r="999" spans="1:8" x14ac:dyDescent="0.2">
      <c r="A999" s="109"/>
      <c r="B999" s="19">
        <v>27</v>
      </c>
      <c r="C999" s="38">
        <v>34</v>
      </c>
      <c r="D999" s="8">
        <v>531.82074</v>
      </c>
      <c r="E999" s="8">
        <v>340.60400199999998</v>
      </c>
      <c r="F999" s="8">
        <v>23.499592000000018</v>
      </c>
      <c r="G999" s="8">
        <v>508.00631299999981</v>
      </c>
      <c r="H999" s="8">
        <v>0.31483499999999998</v>
      </c>
    </row>
    <row r="1000" spans="1:8" x14ac:dyDescent="0.2">
      <c r="A1000" s="109"/>
      <c r="B1000" s="19">
        <v>27</v>
      </c>
      <c r="C1000" s="38">
        <v>35</v>
      </c>
      <c r="D1000" s="8">
        <v>8308.7304690000001</v>
      </c>
      <c r="E1000" s="8">
        <v>5443.2603180000024</v>
      </c>
      <c r="F1000" s="8">
        <v>1364.7601659999989</v>
      </c>
      <c r="G1000" s="8">
        <v>6940.5164940000013</v>
      </c>
      <c r="H1000" s="8">
        <v>3.4538090000000001</v>
      </c>
    </row>
    <row r="1001" spans="1:8" x14ac:dyDescent="0.2">
      <c r="A1001" s="109"/>
      <c r="B1001" s="19">
        <v>27</v>
      </c>
      <c r="C1001" s="38">
        <v>36</v>
      </c>
      <c r="D1001" s="8">
        <v>8279.5078130000002</v>
      </c>
      <c r="E1001" s="8">
        <v>5977.7997330000007</v>
      </c>
      <c r="F1001" s="8">
        <v>2533.9876509999999</v>
      </c>
      <c r="G1001" s="8">
        <v>5743.595108999999</v>
      </c>
      <c r="H1001" s="8">
        <v>1.9250529999999999</v>
      </c>
    </row>
    <row r="1002" spans="1:8" x14ac:dyDescent="0.2">
      <c r="A1002" s="109"/>
      <c r="B1002" s="19">
        <v>27</v>
      </c>
      <c r="C1002" s="38">
        <v>37</v>
      </c>
      <c r="D1002" s="8">
        <v>17973.818359000001</v>
      </c>
      <c r="E1002" s="8">
        <v>12681.065212</v>
      </c>
      <c r="F1002" s="8">
        <v>16.351987000000005</v>
      </c>
      <c r="G1002" s="8">
        <v>17957.466371999999</v>
      </c>
      <c r="H1002" s="8">
        <v>0</v>
      </c>
    </row>
    <row r="1003" spans="1:8" x14ac:dyDescent="0.2">
      <c r="A1003" s="109" t="s">
        <v>116</v>
      </c>
      <c r="B1003" s="19">
        <v>28</v>
      </c>
      <c r="C1003" s="38">
        <v>1</v>
      </c>
      <c r="D1003" s="8">
        <v>16474.119140999999</v>
      </c>
      <c r="E1003" s="8">
        <v>12383.166256999995</v>
      </c>
      <c r="F1003" s="8">
        <v>7900.6956370000034</v>
      </c>
      <c r="G1003" s="8">
        <v>4663.0238459999891</v>
      </c>
      <c r="H1003" s="8">
        <v>3910.3996579999998</v>
      </c>
    </row>
    <row r="1004" spans="1:8" x14ac:dyDescent="0.2">
      <c r="A1004" s="109"/>
      <c r="B1004" s="19">
        <v>28</v>
      </c>
      <c r="C1004" s="38">
        <v>2</v>
      </c>
      <c r="D1004" s="8">
        <v>2621.0646969999998</v>
      </c>
      <c r="E1004" s="8">
        <v>1253.6537819999983</v>
      </c>
      <c r="F1004" s="8">
        <v>1706.1050180000002</v>
      </c>
      <c r="G1004" s="8">
        <v>872.03059399999836</v>
      </c>
      <c r="H1004" s="8">
        <v>42.929085000000001</v>
      </c>
    </row>
    <row r="1005" spans="1:8" x14ac:dyDescent="0.2">
      <c r="A1005" s="109"/>
      <c r="B1005" s="19">
        <v>28</v>
      </c>
      <c r="C1005" s="38">
        <v>3</v>
      </c>
      <c r="D1005" s="8">
        <v>335.782623</v>
      </c>
      <c r="E1005" s="8">
        <v>263.36992199999992</v>
      </c>
      <c r="F1005" s="8">
        <v>294.4588609999999</v>
      </c>
      <c r="G1005" s="8">
        <v>28.752853000000119</v>
      </c>
      <c r="H1005" s="8">
        <v>12.570909</v>
      </c>
    </row>
    <row r="1006" spans="1:8" x14ac:dyDescent="0.2">
      <c r="A1006" s="109"/>
      <c r="B1006" s="19">
        <v>28</v>
      </c>
      <c r="C1006" s="38">
        <v>4</v>
      </c>
      <c r="D1006" s="8">
        <v>731.18341099999998</v>
      </c>
      <c r="E1006" s="8">
        <v>433.02839699999993</v>
      </c>
      <c r="F1006" s="8">
        <v>264.46003599999966</v>
      </c>
      <c r="G1006" s="8">
        <v>398.8288210000004</v>
      </c>
      <c r="H1006" s="8">
        <v>67.894553999999999</v>
      </c>
    </row>
    <row r="1007" spans="1:8" x14ac:dyDescent="0.2">
      <c r="A1007" s="109"/>
      <c r="B1007" s="19">
        <v>28</v>
      </c>
      <c r="C1007" s="38">
        <v>5</v>
      </c>
      <c r="D1007" s="8">
        <v>81.056556999999998</v>
      </c>
      <c r="E1007" s="8">
        <v>40.770279999999971</v>
      </c>
      <c r="F1007" s="8">
        <v>36.627872000000032</v>
      </c>
      <c r="G1007" s="8">
        <v>28.256979999999977</v>
      </c>
      <c r="H1007" s="8">
        <v>16.171704999999999</v>
      </c>
    </row>
    <row r="1008" spans="1:8" x14ac:dyDescent="0.2">
      <c r="A1008" s="109"/>
      <c r="B1008" s="19">
        <v>28</v>
      </c>
      <c r="C1008" s="38">
        <v>6</v>
      </c>
      <c r="D1008" s="8">
        <v>24683.962890999999</v>
      </c>
      <c r="E1008" s="8">
        <v>20316.375819000001</v>
      </c>
      <c r="F1008" s="8">
        <v>15047.300807000003</v>
      </c>
      <c r="G1008" s="8">
        <v>4238.4037829999997</v>
      </c>
      <c r="H1008" s="8">
        <v>5398.2583009999998</v>
      </c>
    </row>
    <row r="1009" spans="1:8" x14ac:dyDescent="0.2">
      <c r="A1009" s="109"/>
      <c r="B1009" s="19">
        <v>28</v>
      </c>
      <c r="C1009" s="38">
        <v>7</v>
      </c>
      <c r="D1009" s="8">
        <v>244.35794100000001</v>
      </c>
      <c r="E1009" s="8">
        <v>154.01882900000007</v>
      </c>
      <c r="F1009" s="8">
        <v>230.3216629999998</v>
      </c>
      <c r="G1009" s="8">
        <v>14.036278000000186</v>
      </c>
      <c r="H1009" s="8">
        <v>0</v>
      </c>
    </row>
    <row r="1010" spans="1:8" x14ac:dyDescent="0.2">
      <c r="A1010" s="109"/>
      <c r="B1010" s="19">
        <v>28</v>
      </c>
      <c r="C1010" s="38">
        <v>8</v>
      </c>
      <c r="D1010" s="8">
        <v>22479.958984000001</v>
      </c>
      <c r="E1010" s="8">
        <v>11711.592792999998</v>
      </c>
      <c r="F1010" s="8">
        <v>17333.695498000023</v>
      </c>
      <c r="G1010" s="8">
        <v>4847.5295379999852</v>
      </c>
      <c r="H1010" s="8">
        <v>298.733948</v>
      </c>
    </row>
    <row r="1011" spans="1:8" x14ac:dyDescent="0.2">
      <c r="A1011" s="109"/>
      <c r="B1011" s="19">
        <v>28</v>
      </c>
      <c r="C1011" s="38">
        <v>9</v>
      </c>
      <c r="D1011" s="8">
        <v>1174.1022949999999</v>
      </c>
      <c r="E1011" s="8">
        <v>695.77605899999935</v>
      </c>
      <c r="F1011" s="8">
        <v>634.69128599999988</v>
      </c>
      <c r="G1011" s="8">
        <v>539.41083200000014</v>
      </c>
      <c r="H1011" s="8">
        <v>1.7699999999999999E-4</v>
      </c>
    </row>
    <row r="1012" spans="1:8" x14ac:dyDescent="0.2">
      <c r="A1012" s="109"/>
      <c r="B1012" s="19">
        <v>28</v>
      </c>
      <c r="C1012" s="38">
        <v>10</v>
      </c>
      <c r="D1012" s="8">
        <v>79592.484375</v>
      </c>
      <c r="E1012" s="8">
        <v>45998.50049800003</v>
      </c>
      <c r="F1012" s="8">
        <v>10148.686319999986</v>
      </c>
      <c r="G1012" s="8">
        <v>69432.287429000033</v>
      </c>
      <c r="H1012" s="8">
        <v>11.510626</v>
      </c>
    </row>
    <row r="1013" spans="1:8" x14ac:dyDescent="0.2">
      <c r="A1013" s="109"/>
      <c r="B1013" s="19">
        <v>28</v>
      </c>
      <c r="C1013" s="38">
        <v>11</v>
      </c>
      <c r="D1013" s="8">
        <v>22777.990234000001</v>
      </c>
      <c r="E1013" s="8">
        <v>8431.1908489999987</v>
      </c>
      <c r="F1013" s="8">
        <v>2890.471139999996</v>
      </c>
      <c r="G1013" s="8">
        <v>16227.295217000001</v>
      </c>
      <c r="H1013" s="8">
        <v>3660.2238769999999</v>
      </c>
    </row>
    <row r="1014" spans="1:8" x14ac:dyDescent="0.2">
      <c r="A1014" s="109"/>
      <c r="B1014" s="19">
        <v>28</v>
      </c>
      <c r="C1014" s="38">
        <v>12</v>
      </c>
      <c r="D1014" s="8">
        <v>3518.6391600000002</v>
      </c>
      <c r="E1014" s="8">
        <v>1533.4957660000014</v>
      </c>
      <c r="F1014" s="8">
        <v>208.82118100000017</v>
      </c>
      <c r="G1014" s="8">
        <v>3139.1344009999998</v>
      </c>
      <c r="H1014" s="8">
        <v>170.68357800000001</v>
      </c>
    </row>
    <row r="1015" spans="1:8" x14ac:dyDescent="0.2">
      <c r="A1015" s="109"/>
      <c r="B1015" s="19">
        <v>28</v>
      </c>
      <c r="C1015" s="38">
        <v>13</v>
      </c>
      <c r="D1015" s="8">
        <v>1701.613525</v>
      </c>
      <c r="E1015" s="8">
        <v>595.56907099999978</v>
      </c>
      <c r="F1015" s="8">
        <v>733.71275299999968</v>
      </c>
      <c r="G1015" s="8">
        <v>202.03883399999995</v>
      </c>
      <c r="H1015" s="8">
        <v>765.86193800000001</v>
      </c>
    </row>
    <row r="1016" spans="1:8" x14ac:dyDescent="0.2">
      <c r="A1016" s="109"/>
      <c r="B1016" s="19">
        <v>28</v>
      </c>
      <c r="C1016" s="38">
        <v>14</v>
      </c>
      <c r="D1016" s="8">
        <v>2862.9045409999999</v>
      </c>
      <c r="E1016" s="8">
        <v>1069.175796</v>
      </c>
      <c r="F1016" s="8">
        <v>385.87418799999989</v>
      </c>
      <c r="G1016" s="8">
        <v>1558.7027770000002</v>
      </c>
      <c r="H1016" s="8">
        <v>918.32757600000002</v>
      </c>
    </row>
    <row r="1017" spans="1:8" x14ac:dyDescent="0.2">
      <c r="A1017" s="109"/>
      <c r="B1017" s="19">
        <v>28</v>
      </c>
      <c r="C1017" s="38">
        <v>15</v>
      </c>
      <c r="D1017" s="8">
        <v>597.34216300000003</v>
      </c>
      <c r="E1017" s="8">
        <v>227.90400000000068</v>
      </c>
      <c r="F1017" s="8">
        <v>429.22381599999937</v>
      </c>
      <c r="G1017" s="8">
        <v>47.09233800000095</v>
      </c>
      <c r="H1017" s="8">
        <v>121.026009</v>
      </c>
    </row>
    <row r="1018" spans="1:8" x14ac:dyDescent="0.2">
      <c r="A1018" s="109"/>
      <c r="B1018" s="19">
        <v>28</v>
      </c>
      <c r="C1018" s="38">
        <v>16</v>
      </c>
      <c r="D1018" s="8">
        <v>4495.2954099999997</v>
      </c>
      <c r="E1018" s="8">
        <v>1210.7301100000006</v>
      </c>
      <c r="F1018" s="8">
        <v>738.94364800000096</v>
      </c>
      <c r="G1018" s="8">
        <v>270.72944799999755</v>
      </c>
      <c r="H1018" s="8">
        <v>3485.6223140000002</v>
      </c>
    </row>
    <row r="1019" spans="1:8" x14ac:dyDescent="0.2">
      <c r="A1019" s="109"/>
      <c r="B1019" s="19">
        <v>28</v>
      </c>
      <c r="C1019" s="38">
        <v>17</v>
      </c>
      <c r="D1019" s="8">
        <v>227040.3125</v>
      </c>
      <c r="E1019" s="8">
        <v>45065.797448000012</v>
      </c>
      <c r="F1019" s="8">
        <v>130588.30284400011</v>
      </c>
      <c r="G1019" s="8">
        <v>46079.126842999896</v>
      </c>
      <c r="H1019" s="8">
        <v>50372.882812999997</v>
      </c>
    </row>
    <row r="1020" spans="1:8" x14ac:dyDescent="0.2">
      <c r="A1020" s="109"/>
      <c r="B1020" s="19">
        <v>28</v>
      </c>
      <c r="C1020" s="38">
        <v>18</v>
      </c>
      <c r="D1020" s="8">
        <v>3100.6062010000001</v>
      </c>
      <c r="E1020" s="8">
        <v>885.49415800000065</v>
      </c>
      <c r="F1020" s="8">
        <v>230.46716699999993</v>
      </c>
      <c r="G1020" s="8">
        <v>19.924923000000419</v>
      </c>
      <c r="H1020" s="8">
        <v>2850.2141109999998</v>
      </c>
    </row>
    <row r="1021" spans="1:8" x14ac:dyDescent="0.2">
      <c r="A1021" s="109"/>
      <c r="B1021" s="19">
        <v>28</v>
      </c>
      <c r="C1021" s="38">
        <v>19</v>
      </c>
      <c r="D1021" s="8">
        <v>9870.7685550000006</v>
      </c>
      <c r="E1021" s="8">
        <v>2917.5352679999946</v>
      </c>
      <c r="F1021" s="8">
        <v>5002.0833490000005</v>
      </c>
      <c r="G1021" s="8">
        <v>716.94350700000041</v>
      </c>
      <c r="H1021" s="8">
        <v>4151.7416990000002</v>
      </c>
    </row>
    <row r="1022" spans="1:8" x14ac:dyDescent="0.2">
      <c r="A1022" s="109"/>
      <c r="B1022" s="19">
        <v>28</v>
      </c>
      <c r="C1022" s="38">
        <v>20</v>
      </c>
      <c r="D1022" s="8">
        <v>172863.359375</v>
      </c>
      <c r="E1022" s="8">
        <v>38982.619381000033</v>
      </c>
      <c r="F1022" s="8">
        <v>15846.971394999993</v>
      </c>
      <c r="G1022" s="8">
        <v>10510.778605000014</v>
      </c>
      <c r="H1022" s="8">
        <v>146505.609375</v>
      </c>
    </row>
    <row r="1023" spans="1:8" x14ac:dyDescent="0.2">
      <c r="A1023" s="109"/>
      <c r="B1023" s="19">
        <v>28</v>
      </c>
      <c r="C1023" s="38">
        <v>21</v>
      </c>
      <c r="D1023" s="8">
        <v>3444.5397950000001</v>
      </c>
      <c r="E1023" s="8">
        <v>1226.7319200000006</v>
      </c>
      <c r="F1023" s="8">
        <v>154.28893900000006</v>
      </c>
      <c r="G1023" s="8">
        <v>636.397829</v>
      </c>
      <c r="H1023" s="8">
        <v>2653.8530270000001</v>
      </c>
    </row>
    <row r="1024" spans="1:8" x14ac:dyDescent="0.2">
      <c r="A1024" s="109"/>
      <c r="B1024" s="19">
        <v>28</v>
      </c>
      <c r="C1024" s="38">
        <v>22</v>
      </c>
      <c r="D1024" s="8">
        <v>15354.623046999997</v>
      </c>
      <c r="E1024" s="8">
        <v>3831.7744470000025</v>
      </c>
      <c r="F1024" s="8">
        <v>0.21298000000000034</v>
      </c>
      <c r="G1024" s="8">
        <v>0.12002799999967682</v>
      </c>
      <c r="H1024" s="8">
        <v>15354.290039</v>
      </c>
    </row>
    <row r="1025" spans="1:8" x14ac:dyDescent="0.2">
      <c r="A1025" s="109"/>
      <c r="B1025" s="19">
        <v>28</v>
      </c>
      <c r="C1025" s="38">
        <v>23</v>
      </c>
      <c r="D1025" s="8">
        <v>36847.058594000002</v>
      </c>
      <c r="E1025" s="8">
        <v>29718.670690999999</v>
      </c>
      <c r="F1025" s="8">
        <v>13513.678427999996</v>
      </c>
      <c r="G1025" s="8">
        <v>18276.569131</v>
      </c>
      <c r="H1025" s="8">
        <v>5056.8110349999997</v>
      </c>
    </row>
    <row r="1026" spans="1:8" x14ac:dyDescent="0.2">
      <c r="A1026" s="109"/>
      <c r="B1026" s="19">
        <v>28</v>
      </c>
      <c r="C1026" s="38">
        <v>24</v>
      </c>
      <c r="D1026" s="8">
        <v>54442.664062999997</v>
      </c>
      <c r="E1026" s="8">
        <v>44265.740574999996</v>
      </c>
      <c r="F1026" s="8">
        <v>19754.426300999985</v>
      </c>
      <c r="G1026" s="8">
        <v>27287.980438000024</v>
      </c>
      <c r="H1026" s="8">
        <v>7400.2573240000002</v>
      </c>
    </row>
    <row r="1027" spans="1:8" x14ac:dyDescent="0.2">
      <c r="A1027" s="109"/>
      <c r="B1027" s="19">
        <v>28</v>
      </c>
      <c r="C1027" s="38">
        <v>25</v>
      </c>
      <c r="D1027" s="8">
        <v>73008.945313000004</v>
      </c>
      <c r="E1027" s="8">
        <v>43586.623997000002</v>
      </c>
      <c r="F1027" s="8">
        <v>17736.307448000003</v>
      </c>
      <c r="G1027" s="8">
        <v>49692.430834000043</v>
      </c>
      <c r="H1027" s="8">
        <v>5580.2070309999999</v>
      </c>
    </row>
    <row r="1028" spans="1:8" x14ac:dyDescent="0.2">
      <c r="A1028" s="109"/>
      <c r="B1028" s="19">
        <v>28</v>
      </c>
      <c r="C1028" s="38">
        <v>26</v>
      </c>
      <c r="D1028" s="8">
        <v>6483.6279299999997</v>
      </c>
      <c r="E1028" s="8">
        <v>3823.5717179999979</v>
      </c>
      <c r="F1028" s="8">
        <v>2522.0201439999992</v>
      </c>
      <c r="G1028" s="8">
        <v>3901.1434759999988</v>
      </c>
      <c r="H1028" s="8">
        <v>60.464309999999998</v>
      </c>
    </row>
    <row r="1029" spans="1:8" x14ac:dyDescent="0.2">
      <c r="A1029" s="109"/>
      <c r="B1029" s="19">
        <v>28</v>
      </c>
      <c r="C1029" s="38">
        <v>27</v>
      </c>
      <c r="D1029" s="8">
        <v>17970.84375</v>
      </c>
      <c r="E1029" s="8">
        <v>11609.125911999996</v>
      </c>
      <c r="F1029" s="8">
        <v>4643.9955250000003</v>
      </c>
      <c r="G1029" s="8">
        <v>12561.611225000011</v>
      </c>
      <c r="H1029" s="8">
        <v>765.23699999999997</v>
      </c>
    </row>
    <row r="1030" spans="1:8" x14ac:dyDescent="0.2">
      <c r="A1030" s="109"/>
      <c r="B1030" s="19">
        <v>28</v>
      </c>
      <c r="C1030" s="38">
        <v>28</v>
      </c>
      <c r="D1030" s="8">
        <v>63133.507812999997</v>
      </c>
      <c r="E1030" s="8">
        <v>58205.300645000003</v>
      </c>
      <c r="F1030" s="8">
        <v>9159.4817410000014</v>
      </c>
      <c r="G1030" s="8">
        <v>53966.704974</v>
      </c>
      <c r="H1030" s="8">
        <v>7.3210980000000001</v>
      </c>
    </row>
    <row r="1031" spans="1:8" x14ac:dyDescent="0.2">
      <c r="A1031" s="109"/>
      <c r="B1031" s="19">
        <v>28</v>
      </c>
      <c r="C1031" s="38">
        <v>29</v>
      </c>
      <c r="D1031" s="8">
        <v>8021.8989259999998</v>
      </c>
      <c r="E1031" s="8">
        <v>5803.420282</v>
      </c>
      <c r="F1031" s="8">
        <v>6787.2440180000012</v>
      </c>
      <c r="G1031" s="8">
        <v>1210.5651210000008</v>
      </c>
      <c r="H1031" s="8">
        <v>24.089787000000001</v>
      </c>
    </row>
    <row r="1032" spans="1:8" x14ac:dyDescent="0.2">
      <c r="A1032" s="109"/>
      <c r="B1032" s="19">
        <v>28</v>
      </c>
      <c r="C1032" s="38">
        <v>30</v>
      </c>
      <c r="D1032" s="8">
        <v>0.21696799999999999</v>
      </c>
      <c r="E1032" s="8">
        <v>0.1320309999999999</v>
      </c>
      <c r="F1032" s="8">
        <v>0.21277900000000033</v>
      </c>
      <c r="G1032" s="8">
        <v>4.1889999999996539E-3</v>
      </c>
      <c r="H1032" s="8">
        <v>0</v>
      </c>
    </row>
    <row r="1033" spans="1:8" x14ac:dyDescent="0.2">
      <c r="A1033" s="109"/>
      <c r="B1033" s="19">
        <v>28</v>
      </c>
      <c r="C1033" s="38">
        <v>31</v>
      </c>
      <c r="D1033" s="8">
        <v>11870.701171999999</v>
      </c>
      <c r="E1033" s="8">
        <v>10097.435612999998</v>
      </c>
      <c r="F1033" s="8">
        <v>11042.189236999991</v>
      </c>
      <c r="G1033" s="8">
        <v>825.44423900000891</v>
      </c>
      <c r="H1033" s="8">
        <v>3.0676960000000002</v>
      </c>
    </row>
    <row r="1034" spans="1:8" x14ac:dyDescent="0.2">
      <c r="A1034" s="109"/>
      <c r="B1034" s="19">
        <v>28</v>
      </c>
      <c r="C1034" s="38">
        <v>32</v>
      </c>
      <c r="D1034" s="8">
        <v>21810.5</v>
      </c>
      <c r="E1034" s="8">
        <v>19338.299009999999</v>
      </c>
      <c r="F1034" s="8">
        <v>170.58851899999979</v>
      </c>
      <c r="G1034" s="8">
        <v>21638.556035000001</v>
      </c>
      <c r="H1034" s="8">
        <v>1.3554459999999999</v>
      </c>
    </row>
    <row r="1035" spans="1:8" x14ac:dyDescent="0.2">
      <c r="A1035" s="109"/>
      <c r="B1035" s="19">
        <v>28</v>
      </c>
      <c r="C1035" s="38">
        <v>33</v>
      </c>
      <c r="D1035" s="8">
        <v>18695.533202999999</v>
      </c>
      <c r="E1035" s="8">
        <v>11975.538567000003</v>
      </c>
      <c r="F1035" s="8">
        <v>215.04618600000001</v>
      </c>
      <c r="G1035" s="8">
        <v>18477.389169999999</v>
      </c>
      <c r="H1035" s="8">
        <v>3.0978469999999998</v>
      </c>
    </row>
    <row r="1036" spans="1:8" x14ac:dyDescent="0.2">
      <c r="A1036" s="109"/>
      <c r="B1036" s="19">
        <v>28</v>
      </c>
      <c r="C1036" s="38">
        <v>34</v>
      </c>
      <c r="D1036" s="8">
        <v>1358.6391599999999</v>
      </c>
      <c r="E1036" s="8">
        <v>870.13895400000058</v>
      </c>
      <c r="F1036" s="8">
        <v>58.229093000000006</v>
      </c>
      <c r="G1036" s="8">
        <v>1299.6057599999999</v>
      </c>
      <c r="H1036" s="8">
        <v>0.80430699999999999</v>
      </c>
    </row>
    <row r="1037" spans="1:8" x14ac:dyDescent="0.2">
      <c r="A1037" s="109"/>
      <c r="B1037" s="19">
        <v>28</v>
      </c>
      <c r="C1037" s="38">
        <v>35</v>
      </c>
      <c r="D1037" s="8">
        <v>11423.017578000001</v>
      </c>
      <c r="E1037" s="8">
        <v>7483.5085099999988</v>
      </c>
      <c r="F1037" s="8">
        <v>1704.0761069999996</v>
      </c>
      <c r="G1037" s="8">
        <v>9714.1931010000044</v>
      </c>
      <c r="H1037" s="8">
        <v>4.7483700000000004</v>
      </c>
    </row>
    <row r="1038" spans="1:8" x14ac:dyDescent="0.2">
      <c r="A1038" s="109"/>
      <c r="B1038" s="19">
        <v>28</v>
      </c>
      <c r="C1038" s="38">
        <v>36</v>
      </c>
      <c r="D1038" s="8">
        <v>14739.664063</v>
      </c>
      <c r="E1038" s="8">
        <v>10642.028709999999</v>
      </c>
      <c r="F1038" s="8">
        <v>3530.4181699999972</v>
      </c>
      <c r="G1038" s="8">
        <v>11205.818802000003</v>
      </c>
      <c r="H1038" s="8">
        <v>3.4270909999999999</v>
      </c>
    </row>
    <row r="1039" spans="1:8" x14ac:dyDescent="0.2">
      <c r="A1039" s="109"/>
      <c r="B1039" s="19">
        <v>28</v>
      </c>
      <c r="C1039" s="38">
        <v>37</v>
      </c>
      <c r="D1039" s="8">
        <v>23320.945313</v>
      </c>
      <c r="E1039" s="8">
        <v>16453.623325999997</v>
      </c>
      <c r="F1039" s="8">
        <v>31.625549000000003</v>
      </c>
      <c r="G1039" s="8">
        <v>23289.319764</v>
      </c>
      <c r="H1039" s="8">
        <v>0</v>
      </c>
    </row>
    <row r="1040" spans="1:8" x14ac:dyDescent="0.2">
      <c r="A1040" s="109" t="s">
        <v>118</v>
      </c>
      <c r="B1040" s="19">
        <v>29</v>
      </c>
      <c r="C1040" s="38">
        <v>1</v>
      </c>
      <c r="D1040" s="8">
        <v>3344.0878910000001</v>
      </c>
      <c r="E1040" s="8">
        <v>2513.6637980000005</v>
      </c>
      <c r="F1040" s="8">
        <v>1781.2020190000005</v>
      </c>
      <c r="G1040" s="8">
        <v>769.1123120000002</v>
      </c>
      <c r="H1040" s="8">
        <v>793.77355999999997</v>
      </c>
    </row>
    <row r="1041" spans="1:8" x14ac:dyDescent="0.2">
      <c r="A1041" s="109"/>
      <c r="B1041" s="19">
        <v>29</v>
      </c>
      <c r="C1041" s="38">
        <v>2</v>
      </c>
      <c r="D1041" s="8">
        <v>1373.072754</v>
      </c>
      <c r="E1041" s="8">
        <v>656.74000200000023</v>
      </c>
      <c r="F1041" s="8">
        <v>996.33076799999753</v>
      </c>
      <c r="G1041" s="8">
        <v>354.25312700000097</v>
      </c>
      <c r="H1041" s="8">
        <v>22.488859000000001</v>
      </c>
    </row>
    <row r="1042" spans="1:8" x14ac:dyDescent="0.2">
      <c r="A1042" s="109"/>
      <c r="B1042" s="19">
        <v>29</v>
      </c>
      <c r="C1042" s="38">
        <v>3</v>
      </c>
      <c r="D1042" s="8">
        <v>70.647827000000007</v>
      </c>
      <c r="E1042" s="8">
        <v>55.412392000000018</v>
      </c>
      <c r="F1042" s="8">
        <v>61.546688999999979</v>
      </c>
      <c r="G1042" s="8">
        <v>6.4562500000000904</v>
      </c>
      <c r="H1042" s="8">
        <v>2.6448879999999999</v>
      </c>
    </row>
    <row r="1043" spans="1:8" x14ac:dyDescent="0.2">
      <c r="A1043" s="109"/>
      <c r="B1043" s="19">
        <v>29</v>
      </c>
      <c r="C1043" s="38">
        <v>4</v>
      </c>
      <c r="D1043" s="8">
        <v>4.242</v>
      </c>
      <c r="E1043" s="8">
        <v>2.5122650000000042</v>
      </c>
      <c r="F1043" s="8">
        <v>3.4860650000000013</v>
      </c>
      <c r="G1043" s="8">
        <v>0.36204100000000317</v>
      </c>
      <c r="H1043" s="8">
        <v>0.39389400000000002</v>
      </c>
    </row>
    <row r="1044" spans="1:8" x14ac:dyDescent="0.2">
      <c r="A1044" s="109"/>
      <c r="B1044" s="19">
        <v>29</v>
      </c>
      <c r="C1044" s="38">
        <v>5</v>
      </c>
      <c r="D1044" s="8">
        <v>15.06522</v>
      </c>
      <c r="E1044" s="8">
        <v>7.5775980000000018</v>
      </c>
      <c r="F1044" s="8">
        <v>6.8043399999999989</v>
      </c>
      <c r="G1044" s="8">
        <v>5.255196999999999</v>
      </c>
      <c r="H1044" s="8">
        <v>3.0056829999999999</v>
      </c>
    </row>
    <row r="1045" spans="1:8" x14ac:dyDescent="0.2">
      <c r="A1045" s="109"/>
      <c r="B1045" s="19">
        <v>29</v>
      </c>
      <c r="C1045" s="38">
        <v>6</v>
      </c>
      <c r="D1045" s="8">
        <v>0</v>
      </c>
      <c r="E1045" s="8">
        <v>0</v>
      </c>
      <c r="F1045" s="8">
        <v>0</v>
      </c>
      <c r="G1045" s="8">
        <v>0</v>
      </c>
      <c r="H1045" s="8">
        <v>0</v>
      </c>
    </row>
    <row r="1046" spans="1:8" x14ac:dyDescent="0.2">
      <c r="A1046" s="109"/>
      <c r="B1046" s="19">
        <v>29</v>
      </c>
      <c r="C1046" s="38">
        <v>7</v>
      </c>
      <c r="D1046" s="8">
        <v>663.23297100000002</v>
      </c>
      <c r="E1046" s="8">
        <v>418.03579600000023</v>
      </c>
      <c r="F1046" s="8">
        <v>575.04308599999979</v>
      </c>
      <c r="G1046" s="8">
        <v>88.189885000000572</v>
      </c>
      <c r="H1046" s="8">
        <v>0</v>
      </c>
    </row>
    <row r="1047" spans="1:8" x14ac:dyDescent="0.2">
      <c r="A1047" s="109"/>
      <c r="B1047" s="19">
        <v>29</v>
      </c>
      <c r="C1047" s="38">
        <v>8</v>
      </c>
      <c r="D1047" s="8">
        <v>1266.607422</v>
      </c>
      <c r="E1047" s="8">
        <v>659.87616500000036</v>
      </c>
      <c r="F1047" s="8">
        <v>1005.0976999999995</v>
      </c>
      <c r="G1047" s="8">
        <v>244.67790100000053</v>
      </c>
      <c r="H1047" s="8">
        <v>16.831821000000001</v>
      </c>
    </row>
    <row r="1048" spans="1:8" x14ac:dyDescent="0.2">
      <c r="A1048" s="109"/>
      <c r="B1048" s="19">
        <v>29</v>
      </c>
      <c r="C1048" s="38">
        <v>9</v>
      </c>
      <c r="D1048" s="8">
        <v>352.03988600000002</v>
      </c>
      <c r="E1048" s="8">
        <v>208.61974400000008</v>
      </c>
      <c r="F1048" s="8">
        <v>228.90517599999984</v>
      </c>
      <c r="G1048" s="8">
        <v>123.13465700000019</v>
      </c>
      <c r="H1048" s="8">
        <v>5.3000000000000001E-5</v>
      </c>
    </row>
    <row r="1049" spans="1:8" x14ac:dyDescent="0.2">
      <c r="A1049" s="109"/>
      <c r="B1049" s="19">
        <v>29</v>
      </c>
      <c r="C1049" s="38">
        <v>10</v>
      </c>
      <c r="D1049" s="8">
        <v>10488.876953000001</v>
      </c>
      <c r="E1049" s="8">
        <v>6061.7858189999979</v>
      </c>
      <c r="F1049" s="8">
        <v>1159.3292249999993</v>
      </c>
      <c r="G1049" s="8">
        <v>9328.0308320000022</v>
      </c>
      <c r="H1049" s="8">
        <v>1.516896</v>
      </c>
    </row>
    <row r="1050" spans="1:8" x14ac:dyDescent="0.2">
      <c r="A1050" s="109"/>
      <c r="B1050" s="19">
        <v>29</v>
      </c>
      <c r="C1050" s="38">
        <v>11</v>
      </c>
      <c r="D1050" s="8">
        <v>11879.590819999999</v>
      </c>
      <c r="E1050" s="8">
        <v>4397.1872380000059</v>
      </c>
      <c r="F1050" s="8">
        <v>2523.3244529999997</v>
      </c>
      <c r="G1050" s="8">
        <v>8997.4835610000027</v>
      </c>
      <c r="H1050" s="8">
        <v>358.78280599999999</v>
      </c>
    </row>
    <row r="1051" spans="1:8" x14ac:dyDescent="0.2">
      <c r="A1051" s="109"/>
      <c r="B1051" s="19">
        <v>29</v>
      </c>
      <c r="C1051" s="38">
        <v>12</v>
      </c>
      <c r="D1051" s="8">
        <v>1924.4539789999999</v>
      </c>
      <c r="E1051" s="8">
        <v>838.71691299999884</v>
      </c>
      <c r="F1051" s="8">
        <v>138.19611299999988</v>
      </c>
      <c r="G1051" s="8">
        <v>1786.2578659999999</v>
      </c>
      <c r="H1051" s="8">
        <v>0</v>
      </c>
    </row>
    <row r="1052" spans="1:8" x14ac:dyDescent="0.2">
      <c r="A1052" s="109"/>
      <c r="B1052" s="19">
        <v>29</v>
      </c>
      <c r="C1052" s="38">
        <v>13</v>
      </c>
      <c r="D1052" s="8">
        <v>4358</v>
      </c>
      <c r="E1052" s="8">
        <v>1525.3107460000015</v>
      </c>
      <c r="F1052" s="8">
        <v>3016.1001219999994</v>
      </c>
      <c r="G1052" s="8">
        <v>741.63504600000101</v>
      </c>
      <c r="H1052" s="8">
        <v>600.26483199999996</v>
      </c>
    </row>
    <row r="1053" spans="1:8" x14ac:dyDescent="0.2">
      <c r="A1053" s="109"/>
      <c r="B1053" s="19">
        <v>29</v>
      </c>
      <c r="C1053" s="38">
        <v>14</v>
      </c>
      <c r="D1053" s="8">
        <v>3335.811279</v>
      </c>
      <c r="E1053" s="8">
        <v>1245.7869620000004</v>
      </c>
      <c r="F1053" s="8">
        <v>213.17642899999998</v>
      </c>
      <c r="G1053" s="8">
        <v>494.29695900000047</v>
      </c>
      <c r="H1053" s="8">
        <v>2628.3378910000001</v>
      </c>
    </row>
    <row r="1054" spans="1:8" x14ac:dyDescent="0.2">
      <c r="A1054" s="109"/>
      <c r="B1054" s="19">
        <v>29</v>
      </c>
      <c r="C1054" s="38">
        <v>15</v>
      </c>
      <c r="D1054" s="8">
        <v>535.07708700000001</v>
      </c>
      <c r="E1054" s="8">
        <v>204.14798900000025</v>
      </c>
      <c r="F1054" s="8">
        <v>478.27480299999968</v>
      </c>
      <c r="G1054" s="8">
        <v>56.802284000000213</v>
      </c>
      <c r="H1054" s="8">
        <v>0</v>
      </c>
    </row>
    <row r="1055" spans="1:8" x14ac:dyDescent="0.2">
      <c r="A1055" s="109"/>
      <c r="B1055" s="19">
        <v>29</v>
      </c>
      <c r="C1055" s="38">
        <v>16</v>
      </c>
      <c r="D1055" s="8">
        <v>7514.2045900000003</v>
      </c>
      <c r="E1055" s="8">
        <v>2023.8211700000029</v>
      </c>
      <c r="F1055" s="8">
        <v>5661.0645080000031</v>
      </c>
      <c r="G1055" s="8">
        <v>1687.766378999997</v>
      </c>
      <c r="H1055" s="8">
        <v>165.37370300000001</v>
      </c>
    </row>
    <row r="1056" spans="1:8" x14ac:dyDescent="0.2">
      <c r="A1056" s="109"/>
      <c r="B1056" s="19">
        <v>29</v>
      </c>
      <c r="C1056" s="38">
        <v>17</v>
      </c>
      <c r="D1056" s="8">
        <v>11842.264648</v>
      </c>
      <c r="E1056" s="8">
        <v>2350.600742000001</v>
      </c>
      <c r="F1056" s="8">
        <v>5688.834069000005</v>
      </c>
      <c r="G1056" s="8">
        <v>2003.2972779999907</v>
      </c>
      <c r="H1056" s="8">
        <v>4150.1333009999998</v>
      </c>
    </row>
    <row r="1057" spans="1:8" x14ac:dyDescent="0.2">
      <c r="A1057" s="109"/>
      <c r="B1057" s="19">
        <v>29</v>
      </c>
      <c r="C1057" s="38">
        <v>18</v>
      </c>
      <c r="D1057" s="8">
        <v>4455.5576170000004</v>
      </c>
      <c r="E1057" s="8">
        <v>1272.4511620000001</v>
      </c>
      <c r="F1057" s="8">
        <v>377.58606099999969</v>
      </c>
      <c r="G1057" s="8">
        <v>30.880736000000745</v>
      </c>
      <c r="H1057" s="8">
        <v>4047.0908199999999</v>
      </c>
    </row>
    <row r="1058" spans="1:8" x14ac:dyDescent="0.2">
      <c r="A1058" s="109"/>
      <c r="B1058" s="19">
        <v>29</v>
      </c>
      <c r="C1058" s="38">
        <v>19</v>
      </c>
      <c r="D1058" s="8">
        <v>10680.571289</v>
      </c>
      <c r="E1058" s="8">
        <v>3156.8913360000006</v>
      </c>
      <c r="F1058" s="8">
        <v>8554.4836649999997</v>
      </c>
      <c r="G1058" s="8">
        <v>1749.4089439999943</v>
      </c>
      <c r="H1058" s="8">
        <v>376.67867999999999</v>
      </c>
    </row>
    <row r="1059" spans="1:8" x14ac:dyDescent="0.2">
      <c r="A1059" s="109"/>
      <c r="B1059" s="19">
        <v>29</v>
      </c>
      <c r="C1059" s="38">
        <v>20</v>
      </c>
      <c r="D1059" s="8">
        <v>15728.394531</v>
      </c>
      <c r="E1059" s="8">
        <v>3546.928544000004</v>
      </c>
      <c r="F1059" s="8">
        <v>4981.5733760000003</v>
      </c>
      <c r="G1059" s="8">
        <v>5405.532091999994</v>
      </c>
      <c r="H1059" s="8">
        <v>5341.2890630000002</v>
      </c>
    </row>
    <row r="1060" spans="1:8" x14ac:dyDescent="0.2">
      <c r="A1060" s="109"/>
      <c r="B1060" s="19">
        <v>29</v>
      </c>
      <c r="C1060" s="38">
        <v>21</v>
      </c>
      <c r="D1060" s="8">
        <v>465.63394199999999</v>
      </c>
      <c r="E1060" s="8">
        <v>165.83001700000017</v>
      </c>
      <c r="F1060" s="8">
        <v>85.635035999999985</v>
      </c>
      <c r="G1060" s="8">
        <v>379.99890599999998</v>
      </c>
      <c r="H1060" s="8">
        <v>0</v>
      </c>
    </row>
    <row r="1061" spans="1:8" x14ac:dyDescent="0.2">
      <c r="A1061" s="109"/>
      <c r="B1061" s="19">
        <v>29</v>
      </c>
      <c r="C1061" s="38">
        <v>22</v>
      </c>
      <c r="D1061" s="8">
        <v>1088.1507570000001</v>
      </c>
      <c r="E1061" s="8">
        <v>271.5500050000004</v>
      </c>
      <c r="F1061" s="8">
        <v>550.33540100000016</v>
      </c>
      <c r="G1061" s="8">
        <v>423.82324499999999</v>
      </c>
      <c r="H1061" s="8">
        <v>113.99211099999999</v>
      </c>
    </row>
    <row r="1062" spans="1:8" x14ac:dyDescent="0.2">
      <c r="A1062" s="109"/>
      <c r="B1062" s="19">
        <v>29</v>
      </c>
      <c r="C1062" s="38">
        <v>23</v>
      </c>
      <c r="D1062" s="8">
        <v>5002.4477539999998</v>
      </c>
      <c r="E1062" s="8">
        <v>4034.6802159999993</v>
      </c>
      <c r="F1062" s="8">
        <v>2147.8234559999996</v>
      </c>
      <c r="G1062" s="8">
        <v>2168.0992130000027</v>
      </c>
      <c r="H1062" s="8">
        <v>686.52508499999999</v>
      </c>
    </row>
    <row r="1063" spans="1:8" x14ac:dyDescent="0.2">
      <c r="A1063" s="109"/>
      <c r="B1063" s="19">
        <v>29</v>
      </c>
      <c r="C1063" s="38">
        <v>24</v>
      </c>
      <c r="D1063" s="8">
        <v>9152.3251949999994</v>
      </c>
      <c r="E1063" s="8">
        <v>7441.4883489999984</v>
      </c>
      <c r="F1063" s="8">
        <v>3891.1719039999984</v>
      </c>
      <c r="G1063" s="8">
        <v>4017.1003120000037</v>
      </c>
      <c r="H1063" s="8">
        <v>1244.0529790000001</v>
      </c>
    </row>
    <row r="1064" spans="1:8" x14ac:dyDescent="0.2">
      <c r="A1064" s="109"/>
      <c r="B1064" s="19">
        <v>29</v>
      </c>
      <c r="C1064" s="38">
        <v>25</v>
      </c>
      <c r="D1064" s="8">
        <v>12685.791992</v>
      </c>
      <c r="E1064" s="8">
        <v>7573.4671990000015</v>
      </c>
      <c r="F1064" s="8">
        <v>3225.9728559999994</v>
      </c>
      <c r="G1064" s="8">
        <v>8490.2208080000019</v>
      </c>
      <c r="H1064" s="8">
        <v>969.59832800000004</v>
      </c>
    </row>
    <row r="1065" spans="1:8" x14ac:dyDescent="0.2">
      <c r="A1065" s="109"/>
      <c r="B1065" s="19">
        <v>29</v>
      </c>
      <c r="C1065" s="38">
        <v>26</v>
      </c>
      <c r="D1065" s="8">
        <v>680.23144500000001</v>
      </c>
      <c r="E1065" s="8">
        <v>401.15101200000026</v>
      </c>
      <c r="F1065" s="8">
        <v>316.31157899999994</v>
      </c>
      <c r="G1065" s="8">
        <v>357.57623800000022</v>
      </c>
      <c r="H1065" s="8">
        <v>6.3436279999999998</v>
      </c>
    </row>
    <row r="1066" spans="1:8" x14ac:dyDescent="0.2">
      <c r="A1066" s="109"/>
      <c r="B1066" s="19">
        <v>29</v>
      </c>
      <c r="C1066" s="38">
        <v>27</v>
      </c>
      <c r="D1066" s="8">
        <v>2619.5786130000001</v>
      </c>
      <c r="E1066" s="8">
        <v>1692.2420839999995</v>
      </c>
      <c r="F1066" s="8">
        <v>858.69833599999993</v>
      </c>
      <c r="G1066" s="8">
        <v>1649.3330050000002</v>
      </c>
      <c r="H1066" s="8">
        <v>111.54727200000001</v>
      </c>
    </row>
    <row r="1067" spans="1:8" x14ac:dyDescent="0.2">
      <c r="A1067" s="109"/>
      <c r="B1067" s="19">
        <v>29</v>
      </c>
      <c r="C1067" s="38">
        <v>28</v>
      </c>
      <c r="D1067" s="8">
        <v>16979.529297000001</v>
      </c>
      <c r="E1067" s="8">
        <v>15654.105944999999</v>
      </c>
      <c r="F1067" s="8">
        <v>3157.540047999998</v>
      </c>
      <c r="G1067" s="8">
        <v>13820.020265999994</v>
      </c>
      <c r="H1067" s="8">
        <v>1.9689829999999999</v>
      </c>
    </row>
    <row r="1068" spans="1:8" x14ac:dyDescent="0.2">
      <c r="A1068" s="109"/>
      <c r="B1068" s="19">
        <v>29</v>
      </c>
      <c r="C1068" s="38">
        <v>29</v>
      </c>
      <c r="D1068" s="8">
        <v>545.26995799999997</v>
      </c>
      <c r="E1068" s="8">
        <v>394.47403199999991</v>
      </c>
      <c r="F1068" s="8">
        <v>463.09074900000013</v>
      </c>
      <c r="G1068" s="8">
        <v>80.541761999999991</v>
      </c>
      <c r="H1068" s="8">
        <v>1.6374470000000001</v>
      </c>
    </row>
    <row r="1069" spans="1:8" x14ac:dyDescent="0.2">
      <c r="A1069" s="109"/>
      <c r="B1069" s="19">
        <v>29</v>
      </c>
      <c r="C1069" s="38">
        <v>30</v>
      </c>
      <c r="D1069" s="8">
        <v>0</v>
      </c>
      <c r="E1069" s="8">
        <v>0</v>
      </c>
      <c r="F1069" s="8">
        <v>0</v>
      </c>
      <c r="G1069" s="8">
        <v>0</v>
      </c>
      <c r="H1069" s="8">
        <v>0</v>
      </c>
    </row>
    <row r="1070" spans="1:8" x14ac:dyDescent="0.2">
      <c r="A1070" s="109"/>
      <c r="B1070" s="19">
        <v>29</v>
      </c>
      <c r="C1070" s="38">
        <v>31</v>
      </c>
      <c r="D1070" s="8">
        <v>1844.3266599999999</v>
      </c>
      <c r="E1070" s="8">
        <v>1568.818023</v>
      </c>
      <c r="F1070" s="8">
        <v>1743.5517780000005</v>
      </c>
      <c r="G1070" s="8">
        <v>100.29825999999937</v>
      </c>
      <c r="H1070" s="8">
        <v>0.47662199999999999</v>
      </c>
    </row>
    <row r="1071" spans="1:8" x14ac:dyDescent="0.2">
      <c r="A1071" s="109"/>
      <c r="B1071" s="19">
        <v>29</v>
      </c>
      <c r="C1071" s="38">
        <v>32</v>
      </c>
      <c r="D1071" s="8">
        <v>6247.2255859999996</v>
      </c>
      <c r="E1071" s="8">
        <v>5539.108138999999</v>
      </c>
      <c r="F1071" s="8">
        <v>47.458162999999971</v>
      </c>
      <c r="G1071" s="8">
        <v>6199.379179999999</v>
      </c>
      <c r="H1071" s="8">
        <v>0.388243</v>
      </c>
    </row>
    <row r="1072" spans="1:8" x14ac:dyDescent="0.2">
      <c r="A1072" s="109"/>
      <c r="B1072" s="19">
        <v>29</v>
      </c>
      <c r="C1072" s="38">
        <v>33</v>
      </c>
      <c r="D1072" s="8">
        <v>4649.6157229999999</v>
      </c>
      <c r="E1072" s="8">
        <v>2978.3398940000006</v>
      </c>
      <c r="F1072" s="8">
        <v>50.438779000000018</v>
      </c>
      <c r="G1072" s="8">
        <v>4598.4065039999996</v>
      </c>
      <c r="H1072" s="8">
        <v>0.77044000000000001</v>
      </c>
    </row>
    <row r="1073" spans="1:8" x14ac:dyDescent="0.2">
      <c r="A1073" s="109"/>
      <c r="B1073" s="19">
        <v>29</v>
      </c>
      <c r="C1073" s="38">
        <v>34</v>
      </c>
      <c r="D1073" s="8">
        <v>209.94961499999999</v>
      </c>
      <c r="E1073" s="8">
        <v>134.46200899999999</v>
      </c>
      <c r="F1073" s="8">
        <v>12.447084999999998</v>
      </c>
      <c r="G1073" s="8">
        <v>197.378241</v>
      </c>
      <c r="H1073" s="8">
        <v>0.124289</v>
      </c>
    </row>
    <row r="1074" spans="1:8" x14ac:dyDescent="0.2">
      <c r="A1074" s="109"/>
      <c r="B1074" s="19">
        <v>29</v>
      </c>
      <c r="C1074" s="38">
        <v>35</v>
      </c>
      <c r="D1074" s="8">
        <v>1923.642456</v>
      </c>
      <c r="E1074" s="8">
        <v>1260.2270109999995</v>
      </c>
      <c r="F1074" s="8">
        <v>373.73682000000042</v>
      </c>
      <c r="G1074" s="8">
        <v>1549.106008</v>
      </c>
      <c r="H1074" s="8">
        <v>0.79962800000000001</v>
      </c>
    </row>
    <row r="1075" spans="1:8" x14ac:dyDescent="0.2">
      <c r="A1075" s="109"/>
      <c r="B1075" s="19">
        <v>29</v>
      </c>
      <c r="C1075" s="38">
        <v>36</v>
      </c>
      <c r="D1075" s="8">
        <v>2831.6782229999999</v>
      </c>
      <c r="E1075" s="8">
        <v>2044.4700300000002</v>
      </c>
      <c r="F1075" s="8">
        <v>873.49873899999989</v>
      </c>
      <c r="G1075" s="8">
        <v>1957.5210959999999</v>
      </c>
      <c r="H1075" s="8">
        <v>0.65838799999999997</v>
      </c>
    </row>
    <row r="1076" spans="1:8" x14ac:dyDescent="0.2">
      <c r="A1076" s="109"/>
      <c r="B1076" s="19">
        <v>29</v>
      </c>
      <c r="C1076" s="38">
        <v>37</v>
      </c>
      <c r="D1076" s="8">
        <v>7615.6606449999999</v>
      </c>
      <c r="E1076" s="8">
        <v>5373.076063999999</v>
      </c>
      <c r="F1076" s="8">
        <v>5.6165499999999993</v>
      </c>
      <c r="G1076" s="8">
        <v>7610.0440950000002</v>
      </c>
      <c r="H1076" s="8">
        <v>0</v>
      </c>
    </row>
    <row r="1077" spans="1:8" x14ac:dyDescent="0.2">
      <c r="A1077" s="109" t="s">
        <v>120</v>
      </c>
      <c r="B1077" s="19">
        <v>30</v>
      </c>
      <c r="C1077" s="38">
        <v>1</v>
      </c>
      <c r="D1077" s="8">
        <v>22565.320313</v>
      </c>
      <c r="E1077" s="8">
        <v>16961.764089999997</v>
      </c>
      <c r="F1077" s="8">
        <v>12284.64406000001</v>
      </c>
      <c r="G1077" s="8">
        <v>4924.4311359999847</v>
      </c>
      <c r="H1077" s="8">
        <v>5356.2451170000004</v>
      </c>
    </row>
    <row r="1078" spans="1:8" x14ac:dyDescent="0.2">
      <c r="A1078" s="109"/>
      <c r="B1078" s="19">
        <v>30</v>
      </c>
      <c r="C1078" s="38">
        <v>2</v>
      </c>
      <c r="D1078" s="8">
        <v>45583.996094000002</v>
      </c>
      <c r="E1078" s="8">
        <v>21802.800147000013</v>
      </c>
      <c r="F1078" s="8">
        <v>31621.365856000022</v>
      </c>
      <c r="G1078" s="8">
        <v>13216.033130999949</v>
      </c>
      <c r="H1078" s="8">
        <v>746.59710700000005</v>
      </c>
    </row>
    <row r="1079" spans="1:8" x14ac:dyDescent="0.2">
      <c r="A1079" s="109"/>
      <c r="B1079" s="19">
        <v>30</v>
      </c>
      <c r="C1079" s="38">
        <v>3</v>
      </c>
      <c r="D1079" s="8">
        <v>1252.3569339999999</v>
      </c>
      <c r="E1079" s="8">
        <v>982.28176699999983</v>
      </c>
      <c r="F1079" s="8">
        <v>1099.2838680000004</v>
      </c>
      <c r="G1079" s="8">
        <v>106.1877739999983</v>
      </c>
      <c r="H1079" s="8">
        <v>46.885292</v>
      </c>
    </row>
    <row r="1080" spans="1:8" x14ac:dyDescent="0.2">
      <c r="A1080" s="109"/>
      <c r="B1080" s="19">
        <v>30</v>
      </c>
      <c r="C1080" s="38">
        <v>4</v>
      </c>
      <c r="D1080" s="8">
        <v>1371.1750489999999</v>
      </c>
      <c r="E1080" s="8">
        <v>812.05034599999999</v>
      </c>
      <c r="F1080" s="8">
        <v>624.21688999999992</v>
      </c>
      <c r="G1080" s="8">
        <v>619.63673299999948</v>
      </c>
      <c r="H1080" s="8">
        <v>127.321426</v>
      </c>
    </row>
    <row r="1081" spans="1:8" x14ac:dyDescent="0.2">
      <c r="A1081" s="109"/>
      <c r="B1081" s="19">
        <v>30</v>
      </c>
      <c r="C1081" s="38">
        <v>5</v>
      </c>
      <c r="D1081" s="8">
        <v>381.069458</v>
      </c>
      <c r="E1081" s="8">
        <v>191.6724210000001</v>
      </c>
      <c r="F1081" s="8">
        <v>178.89740999999995</v>
      </c>
      <c r="G1081" s="8">
        <v>126.144353</v>
      </c>
      <c r="H1081" s="8">
        <v>76.027694999999994</v>
      </c>
    </row>
    <row r="1082" spans="1:8" x14ac:dyDescent="0.2">
      <c r="A1082" s="109"/>
      <c r="B1082" s="19">
        <v>30</v>
      </c>
      <c r="C1082" s="38">
        <v>6</v>
      </c>
      <c r="D1082" s="8">
        <v>62117.121094000002</v>
      </c>
      <c r="E1082" s="8">
        <v>51126.100721999996</v>
      </c>
      <c r="F1082" s="8">
        <v>27404.442232999983</v>
      </c>
      <c r="G1082" s="8">
        <v>7721.3878450000302</v>
      </c>
      <c r="H1082" s="8">
        <v>26991.291015999999</v>
      </c>
    </row>
    <row r="1083" spans="1:8" x14ac:dyDescent="0.2">
      <c r="A1083" s="109"/>
      <c r="B1083" s="19">
        <v>30</v>
      </c>
      <c r="C1083" s="38">
        <v>7</v>
      </c>
      <c r="D1083" s="8">
        <v>4483.8515630000002</v>
      </c>
      <c r="E1083" s="8">
        <v>2826.1719610000005</v>
      </c>
      <c r="F1083" s="8">
        <v>3277.2337349999989</v>
      </c>
      <c r="G1083" s="8">
        <v>1107.4425349999992</v>
      </c>
      <c r="H1083" s="8">
        <v>99.175292999999996</v>
      </c>
    </row>
    <row r="1084" spans="1:8" x14ac:dyDescent="0.2">
      <c r="A1084" s="109"/>
      <c r="B1084" s="19">
        <v>30</v>
      </c>
      <c r="C1084" s="38">
        <v>8</v>
      </c>
      <c r="D1084" s="8">
        <v>36322.660155999998</v>
      </c>
      <c r="E1084" s="8">
        <v>18923.352208999993</v>
      </c>
      <c r="F1084" s="8">
        <v>28154.687454999985</v>
      </c>
      <c r="G1084" s="8">
        <v>7685.2844379999979</v>
      </c>
      <c r="H1084" s="8">
        <v>482.68826300000001</v>
      </c>
    </row>
    <row r="1085" spans="1:8" x14ac:dyDescent="0.2">
      <c r="A1085" s="109"/>
      <c r="B1085" s="19">
        <v>30</v>
      </c>
      <c r="C1085" s="38">
        <v>9</v>
      </c>
      <c r="D1085" s="8">
        <v>1337.417236</v>
      </c>
      <c r="E1085" s="8">
        <v>792.55696200000011</v>
      </c>
      <c r="F1085" s="8">
        <v>808.54614899999979</v>
      </c>
      <c r="G1085" s="8">
        <v>528.87088600000072</v>
      </c>
      <c r="H1085" s="8">
        <v>2.0100000000000001E-4</v>
      </c>
    </row>
    <row r="1086" spans="1:8" x14ac:dyDescent="0.2">
      <c r="A1086" s="109"/>
      <c r="B1086" s="19">
        <v>30</v>
      </c>
      <c r="C1086" s="38">
        <v>10</v>
      </c>
      <c r="D1086" s="8">
        <v>131403.109375</v>
      </c>
      <c r="E1086" s="8">
        <v>75941.166692000013</v>
      </c>
      <c r="F1086" s="8">
        <v>8939.3071520000049</v>
      </c>
      <c r="G1086" s="8">
        <v>122444.79877099991</v>
      </c>
      <c r="H1086" s="8">
        <v>19.003451999999999</v>
      </c>
    </row>
    <row r="1087" spans="1:8" x14ac:dyDescent="0.2">
      <c r="A1087" s="109"/>
      <c r="B1087" s="19">
        <v>30</v>
      </c>
      <c r="C1087" s="38">
        <v>11</v>
      </c>
      <c r="D1087" s="8">
        <v>122565.546875</v>
      </c>
      <c r="E1087" s="8">
        <v>45367.193021999992</v>
      </c>
      <c r="F1087" s="8">
        <v>26181.789367999994</v>
      </c>
      <c r="G1087" s="8">
        <v>80287.520202000014</v>
      </c>
      <c r="H1087" s="8">
        <v>16096.237305000001</v>
      </c>
    </row>
    <row r="1088" spans="1:8" x14ac:dyDescent="0.2">
      <c r="A1088" s="109"/>
      <c r="B1088" s="19">
        <v>30</v>
      </c>
      <c r="C1088" s="38">
        <v>12</v>
      </c>
      <c r="D1088" s="8">
        <v>11597.541015999999</v>
      </c>
      <c r="E1088" s="8">
        <v>5054.4491959999914</v>
      </c>
      <c r="F1088" s="8">
        <v>778.36047000000121</v>
      </c>
      <c r="G1088" s="8">
        <v>9383.9570349999976</v>
      </c>
      <c r="H1088" s="8">
        <v>1435.2235109999999</v>
      </c>
    </row>
    <row r="1089" spans="1:8" x14ac:dyDescent="0.2">
      <c r="A1089" s="109"/>
      <c r="B1089" s="19">
        <v>30</v>
      </c>
      <c r="C1089" s="38">
        <v>13</v>
      </c>
      <c r="D1089" s="8">
        <v>1827.178345</v>
      </c>
      <c r="E1089" s="8">
        <v>639.51708999999948</v>
      </c>
      <c r="F1089" s="8">
        <v>1129.1555569999985</v>
      </c>
      <c r="G1089" s="8">
        <v>417.02483300000063</v>
      </c>
      <c r="H1089" s="8">
        <v>280.99795499999999</v>
      </c>
    </row>
    <row r="1090" spans="1:8" x14ac:dyDescent="0.2">
      <c r="A1090" s="109"/>
      <c r="B1090" s="19">
        <v>30</v>
      </c>
      <c r="C1090" s="38">
        <v>14</v>
      </c>
      <c r="D1090" s="8">
        <v>5924.9775390000004</v>
      </c>
      <c r="E1090" s="8">
        <v>2212.7332939999997</v>
      </c>
      <c r="F1090" s="8">
        <v>951.18109200000038</v>
      </c>
      <c r="G1090" s="8">
        <v>4128.6713249999966</v>
      </c>
      <c r="H1090" s="8">
        <v>845.12512200000003</v>
      </c>
    </row>
    <row r="1091" spans="1:8" x14ac:dyDescent="0.2">
      <c r="A1091" s="109"/>
      <c r="B1091" s="19">
        <v>30</v>
      </c>
      <c r="C1091" s="38">
        <v>15</v>
      </c>
      <c r="D1091" s="8">
        <v>1801.7452390000001</v>
      </c>
      <c r="E1091" s="8">
        <v>687.41999099999998</v>
      </c>
      <c r="F1091" s="8">
        <v>1629.4755810000026</v>
      </c>
      <c r="G1091" s="8">
        <v>161.18057599999784</v>
      </c>
      <c r="H1091" s="8">
        <v>11.089081999999999</v>
      </c>
    </row>
    <row r="1092" spans="1:8" x14ac:dyDescent="0.2">
      <c r="A1092" s="109"/>
      <c r="B1092" s="19">
        <v>30</v>
      </c>
      <c r="C1092" s="38">
        <v>16</v>
      </c>
      <c r="D1092" s="8">
        <v>7397.4121089999999</v>
      </c>
      <c r="E1092" s="8">
        <v>1992.3652869999969</v>
      </c>
      <c r="F1092" s="8">
        <v>5294.3020329999972</v>
      </c>
      <c r="G1092" s="8">
        <v>1741.1737659999983</v>
      </c>
      <c r="H1092" s="8">
        <v>361.93630999999999</v>
      </c>
    </row>
    <row r="1093" spans="1:8" x14ac:dyDescent="0.2">
      <c r="A1093" s="109"/>
      <c r="B1093" s="19">
        <v>30</v>
      </c>
      <c r="C1093" s="38">
        <v>17</v>
      </c>
      <c r="D1093" s="8">
        <v>248998.9375</v>
      </c>
      <c r="E1093" s="8">
        <v>49424.430866999974</v>
      </c>
      <c r="F1093" s="8">
        <v>162225.44045900012</v>
      </c>
      <c r="G1093" s="8">
        <v>56937.696259999924</v>
      </c>
      <c r="H1093" s="8">
        <v>29835.800781000002</v>
      </c>
    </row>
    <row r="1094" spans="1:8" x14ac:dyDescent="0.2">
      <c r="A1094" s="109"/>
      <c r="B1094" s="19">
        <v>30</v>
      </c>
      <c r="C1094" s="38">
        <v>18</v>
      </c>
      <c r="D1094" s="8">
        <v>11277.984375</v>
      </c>
      <c r="E1094" s="8">
        <v>3220.8503139999984</v>
      </c>
      <c r="F1094" s="8">
        <v>9924.0962899999959</v>
      </c>
      <c r="G1094" s="8">
        <v>728.1597520000081</v>
      </c>
      <c r="H1094" s="8">
        <v>625.72833300000002</v>
      </c>
    </row>
    <row r="1095" spans="1:8" x14ac:dyDescent="0.2">
      <c r="A1095" s="109"/>
      <c r="B1095" s="19">
        <v>30</v>
      </c>
      <c r="C1095" s="38">
        <v>19</v>
      </c>
      <c r="D1095" s="8">
        <v>77042.40625</v>
      </c>
      <c r="E1095" s="8">
        <v>22771.678374000028</v>
      </c>
      <c r="F1095" s="8">
        <v>36175.521216000052</v>
      </c>
      <c r="G1095" s="8">
        <v>8750.7561279999391</v>
      </c>
      <c r="H1095" s="8">
        <v>32116.128906000002</v>
      </c>
    </row>
    <row r="1096" spans="1:8" x14ac:dyDescent="0.2">
      <c r="A1096" s="109"/>
      <c r="B1096" s="19">
        <v>30</v>
      </c>
      <c r="C1096" s="38">
        <v>20</v>
      </c>
      <c r="D1096" s="8">
        <v>8404.0175780000009</v>
      </c>
      <c r="E1096" s="8">
        <v>1895.2000399999968</v>
      </c>
      <c r="F1096" s="8">
        <v>2116.9546780000014</v>
      </c>
      <c r="G1096" s="8">
        <v>4065.9650000000024</v>
      </c>
      <c r="H1096" s="8">
        <v>2221.0979000000002</v>
      </c>
    </row>
    <row r="1097" spans="1:8" x14ac:dyDescent="0.2">
      <c r="A1097" s="109"/>
      <c r="B1097" s="19">
        <v>30</v>
      </c>
      <c r="C1097" s="38">
        <v>21</v>
      </c>
      <c r="D1097" s="8">
        <v>2731.7966310000002</v>
      </c>
      <c r="E1097" s="8">
        <v>972.89686800000106</v>
      </c>
      <c r="F1097" s="8">
        <v>421.16757900000027</v>
      </c>
      <c r="G1097" s="8">
        <v>2310.6290519999998</v>
      </c>
      <c r="H1097" s="8">
        <v>0</v>
      </c>
    </row>
    <row r="1098" spans="1:8" x14ac:dyDescent="0.2">
      <c r="A1098" s="109"/>
      <c r="B1098" s="19">
        <v>30</v>
      </c>
      <c r="C1098" s="38">
        <v>22</v>
      </c>
      <c r="D1098" s="8">
        <v>1967.298828</v>
      </c>
      <c r="E1098" s="8">
        <v>490.94301400000046</v>
      </c>
      <c r="F1098" s="8">
        <v>945.46037400000012</v>
      </c>
      <c r="G1098" s="8">
        <v>1021.838454000001</v>
      </c>
      <c r="H1098" s="8">
        <v>0</v>
      </c>
    </row>
    <row r="1099" spans="1:8" x14ac:dyDescent="0.2">
      <c r="A1099" s="109"/>
      <c r="B1099" s="19">
        <v>30</v>
      </c>
      <c r="C1099" s="38">
        <v>23</v>
      </c>
      <c r="D1099" s="8">
        <v>70017.179688000004</v>
      </c>
      <c r="E1099" s="8">
        <v>56471.739786999999</v>
      </c>
      <c r="F1099" s="8">
        <v>25037.683514000004</v>
      </c>
      <c r="G1099" s="8">
        <v>35370.489337999992</v>
      </c>
      <c r="H1099" s="8">
        <v>9609.0068360000005</v>
      </c>
    </row>
    <row r="1100" spans="1:8" x14ac:dyDescent="0.2">
      <c r="A1100" s="109"/>
      <c r="B1100" s="19">
        <v>30</v>
      </c>
      <c r="C1100" s="38">
        <v>24</v>
      </c>
      <c r="D1100" s="8">
        <v>84702.195313000004</v>
      </c>
      <c r="E1100" s="8">
        <v>68868.881598000007</v>
      </c>
      <c r="F1100" s="8">
        <v>29857.480451000025</v>
      </c>
      <c r="G1100" s="8">
        <v>43331.354509999983</v>
      </c>
      <c r="H1100" s="8">
        <v>11513.360352</v>
      </c>
    </row>
    <row r="1101" spans="1:8" x14ac:dyDescent="0.2">
      <c r="A1101" s="109"/>
      <c r="B1101" s="19">
        <v>30</v>
      </c>
      <c r="C1101" s="38">
        <v>25</v>
      </c>
      <c r="D1101" s="8">
        <v>98151.953125</v>
      </c>
      <c r="E1101" s="8">
        <v>58597.098329999979</v>
      </c>
      <c r="F1101" s="8">
        <v>23689.503034999972</v>
      </c>
      <c r="G1101" s="8">
        <v>66960.516496000011</v>
      </c>
      <c r="H1101" s="8">
        <v>7501.9335940000001</v>
      </c>
    </row>
    <row r="1102" spans="1:8" x14ac:dyDescent="0.2">
      <c r="A1102" s="109"/>
      <c r="B1102" s="19">
        <v>30</v>
      </c>
      <c r="C1102" s="38">
        <v>26</v>
      </c>
      <c r="D1102" s="8">
        <v>8197</v>
      </c>
      <c r="E1102" s="8">
        <v>4833.9940849999957</v>
      </c>
      <c r="F1102" s="8">
        <v>3446.4645720000008</v>
      </c>
      <c r="G1102" s="8">
        <v>4674.09274</v>
      </c>
      <c r="H1102" s="8">
        <v>76.442688000000004</v>
      </c>
    </row>
    <row r="1103" spans="1:8" x14ac:dyDescent="0.2">
      <c r="A1103" s="109"/>
      <c r="B1103" s="19">
        <v>30</v>
      </c>
      <c r="C1103" s="38">
        <v>27</v>
      </c>
      <c r="D1103" s="8">
        <v>26004.599609000001</v>
      </c>
      <c r="E1103" s="8">
        <v>16798.914179000007</v>
      </c>
      <c r="F1103" s="8">
        <v>7872.3961570000001</v>
      </c>
      <c r="G1103" s="8">
        <v>17024.871908999994</v>
      </c>
      <c r="H1103" s="8">
        <v>1107.331543</v>
      </c>
    </row>
    <row r="1104" spans="1:8" x14ac:dyDescent="0.2">
      <c r="A1104" s="109"/>
      <c r="B1104" s="19">
        <v>30</v>
      </c>
      <c r="C1104" s="38">
        <v>28</v>
      </c>
      <c r="D1104" s="8">
        <v>119617.59375</v>
      </c>
      <c r="E1104" s="8">
        <v>110280.234257</v>
      </c>
      <c r="F1104" s="8">
        <v>20968.718142999995</v>
      </c>
      <c r="G1104" s="8">
        <v>98635.004492000007</v>
      </c>
      <c r="H1104" s="8">
        <v>13.871115</v>
      </c>
    </row>
    <row r="1105" spans="1:8" x14ac:dyDescent="0.2">
      <c r="A1105" s="109"/>
      <c r="B1105" s="19">
        <v>30</v>
      </c>
      <c r="C1105" s="38">
        <v>29</v>
      </c>
      <c r="D1105" s="8">
        <v>9737.0175780000009</v>
      </c>
      <c r="E1105" s="8">
        <v>7044.2182360000024</v>
      </c>
      <c r="F1105" s="8">
        <v>8378.9743730000046</v>
      </c>
      <c r="G1105" s="8">
        <v>1328.8029099999947</v>
      </c>
      <c r="H1105" s="8">
        <v>29.240295</v>
      </c>
    </row>
    <row r="1106" spans="1:8" x14ac:dyDescent="0.2">
      <c r="A1106" s="109"/>
      <c r="B1106" s="19">
        <v>30</v>
      </c>
      <c r="C1106" s="38">
        <v>30</v>
      </c>
      <c r="D1106" s="8">
        <v>487.07943699999998</v>
      </c>
      <c r="E1106" s="8">
        <v>296.33199599999989</v>
      </c>
      <c r="F1106" s="8">
        <v>479.68758300000019</v>
      </c>
      <c r="G1106" s="8">
        <v>7.3918540000001576</v>
      </c>
      <c r="H1106" s="8">
        <v>0</v>
      </c>
    </row>
    <row r="1107" spans="1:8" x14ac:dyDescent="0.2">
      <c r="A1107" s="109"/>
      <c r="B1107" s="19">
        <v>30</v>
      </c>
      <c r="C1107" s="38">
        <v>31</v>
      </c>
      <c r="D1107" s="8">
        <v>11551.390625</v>
      </c>
      <c r="E1107" s="8">
        <v>9825.8243669999993</v>
      </c>
      <c r="F1107" s="8">
        <v>10836.738104000005</v>
      </c>
      <c r="G1107" s="8">
        <v>711.66734399999268</v>
      </c>
      <c r="H1107" s="8">
        <v>2.9851770000000002</v>
      </c>
    </row>
    <row r="1108" spans="1:8" x14ac:dyDescent="0.2">
      <c r="A1108" s="109"/>
      <c r="B1108" s="19">
        <v>30</v>
      </c>
      <c r="C1108" s="38">
        <v>32</v>
      </c>
      <c r="D1108" s="8">
        <v>45924.320312999997</v>
      </c>
      <c r="E1108" s="8">
        <v>40718.839421000004</v>
      </c>
      <c r="F1108" s="8">
        <v>355.9918839999998</v>
      </c>
      <c r="G1108" s="8">
        <v>45565.474394000004</v>
      </c>
      <c r="H1108" s="8">
        <v>2.8540350000000001</v>
      </c>
    </row>
    <row r="1109" spans="1:8" x14ac:dyDescent="0.2">
      <c r="A1109" s="109"/>
      <c r="B1109" s="19">
        <v>30</v>
      </c>
      <c r="C1109" s="38">
        <v>33</v>
      </c>
      <c r="D1109" s="8">
        <v>33648.046875</v>
      </c>
      <c r="E1109" s="8">
        <v>21553.462628000001</v>
      </c>
      <c r="F1109" s="8">
        <v>400.38289700000007</v>
      </c>
      <c r="G1109" s="8">
        <v>33242.088501999999</v>
      </c>
      <c r="H1109" s="8">
        <v>5.5754760000000001</v>
      </c>
    </row>
    <row r="1110" spans="1:8" x14ac:dyDescent="0.2">
      <c r="A1110" s="109"/>
      <c r="B1110" s="19">
        <v>30</v>
      </c>
      <c r="C1110" s="38">
        <v>34</v>
      </c>
      <c r="D1110" s="8">
        <v>2453.3557129999999</v>
      </c>
      <c r="E1110" s="8">
        <v>1571.2490149999996</v>
      </c>
      <c r="F1110" s="8">
        <v>132.75153800000004</v>
      </c>
      <c r="G1110" s="8">
        <v>2319.151801</v>
      </c>
      <c r="H1110" s="8">
        <v>1.4523740000000001</v>
      </c>
    </row>
    <row r="1111" spans="1:8" x14ac:dyDescent="0.2">
      <c r="A1111" s="109"/>
      <c r="B1111" s="19">
        <v>30</v>
      </c>
      <c r="C1111" s="38">
        <v>35</v>
      </c>
      <c r="D1111" s="8">
        <v>19423.943359000001</v>
      </c>
      <c r="E1111" s="8">
        <v>12725.118413000002</v>
      </c>
      <c r="F1111" s="8">
        <v>3271.2829880000004</v>
      </c>
      <c r="G1111" s="8">
        <v>16144.586141999976</v>
      </c>
      <c r="H1111" s="8">
        <v>8.0742290000000008</v>
      </c>
    </row>
    <row r="1112" spans="1:8" x14ac:dyDescent="0.2">
      <c r="A1112" s="109"/>
      <c r="B1112" s="19">
        <v>30</v>
      </c>
      <c r="C1112" s="38">
        <v>36</v>
      </c>
      <c r="D1112" s="8">
        <v>23625.695313</v>
      </c>
      <c r="E1112" s="8">
        <v>17057.738307000007</v>
      </c>
      <c r="F1112" s="8">
        <v>6628.8639560000011</v>
      </c>
      <c r="G1112" s="8">
        <v>16991.338191999999</v>
      </c>
      <c r="H1112" s="8">
        <v>5.4931650000000003</v>
      </c>
    </row>
    <row r="1113" spans="1:8" x14ac:dyDescent="0.2">
      <c r="A1113" s="109"/>
      <c r="B1113" s="19">
        <v>30</v>
      </c>
      <c r="C1113" s="38">
        <v>37</v>
      </c>
      <c r="D1113" s="8">
        <v>41620.699219000002</v>
      </c>
      <c r="E1113" s="8">
        <v>29364.646367000001</v>
      </c>
      <c r="F1113" s="8">
        <v>46.938670999999999</v>
      </c>
      <c r="G1113" s="8">
        <v>41573.760547999998</v>
      </c>
      <c r="H1113" s="8">
        <v>0</v>
      </c>
    </row>
    <row r="1114" spans="1:8" x14ac:dyDescent="0.2">
      <c r="A1114" s="109" t="s">
        <v>122</v>
      </c>
      <c r="B1114" s="19">
        <v>31</v>
      </c>
      <c r="C1114" s="38">
        <v>1</v>
      </c>
      <c r="D1114" s="8">
        <v>1843.4235839999999</v>
      </c>
      <c r="E1114" s="8">
        <v>1385.6534900000001</v>
      </c>
      <c r="F1114" s="8">
        <v>1032.7999010000015</v>
      </c>
      <c r="G1114" s="8">
        <v>373.05715499999843</v>
      </c>
      <c r="H1114" s="8">
        <v>437.56652800000001</v>
      </c>
    </row>
    <row r="1115" spans="1:8" x14ac:dyDescent="0.2">
      <c r="A1115" s="109"/>
      <c r="B1115" s="19">
        <v>31</v>
      </c>
      <c r="C1115" s="38">
        <v>2</v>
      </c>
      <c r="D1115" s="8">
        <v>13804.409180000001</v>
      </c>
      <c r="E1115" s="8">
        <v>6602.641013000004</v>
      </c>
      <c r="F1115" s="8">
        <v>9295.3483060000126</v>
      </c>
      <c r="G1115" s="8">
        <v>4282.9654609999798</v>
      </c>
      <c r="H1115" s="8">
        <v>226.09541300000001</v>
      </c>
    </row>
    <row r="1116" spans="1:8" x14ac:dyDescent="0.2">
      <c r="A1116" s="109"/>
      <c r="B1116" s="19">
        <v>31</v>
      </c>
      <c r="C1116" s="38">
        <v>3</v>
      </c>
      <c r="D1116" s="8">
        <v>18.257176999999999</v>
      </c>
      <c r="E1116" s="8">
        <v>14.31996</v>
      </c>
      <c r="F1116" s="8">
        <v>15.222731999999999</v>
      </c>
      <c r="G1116" s="8">
        <v>2.3509390000000021</v>
      </c>
      <c r="H1116" s="8">
        <v>0.68350599999999995</v>
      </c>
    </row>
    <row r="1117" spans="1:8" x14ac:dyDescent="0.2">
      <c r="A1117" s="109"/>
      <c r="B1117" s="19">
        <v>31</v>
      </c>
      <c r="C1117" s="38">
        <v>4</v>
      </c>
      <c r="D1117" s="8">
        <v>1118.2689210000001</v>
      </c>
      <c r="E1117" s="8">
        <v>662.2718910000001</v>
      </c>
      <c r="F1117" s="8">
        <v>219.02623599999984</v>
      </c>
      <c r="G1117" s="8">
        <v>795.40503900000033</v>
      </c>
      <c r="H1117" s="8">
        <v>103.83764600000001</v>
      </c>
    </row>
    <row r="1118" spans="1:8" x14ac:dyDescent="0.2">
      <c r="A1118" s="109"/>
      <c r="B1118" s="19">
        <v>31</v>
      </c>
      <c r="C1118" s="38">
        <v>5</v>
      </c>
      <c r="D1118" s="8">
        <v>60.308692999999998</v>
      </c>
      <c r="E1118" s="8">
        <v>30.334405999999998</v>
      </c>
      <c r="F1118" s="8">
        <v>27.758195000000001</v>
      </c>
      <c r="G1118" s="8">
        <v>20.518227999999983</v>
      </c>
      <c r="H1118" s="8">
        <v>12.03227</v>
      </c>
    </row>
    <row r="1119" spans="1:8" x14ac:dyDescent="0.2">
      <c r="A1119" s="109"/>
      <c r="B1119" s="19">
        <v>31</v>
      </c>
      <c r="C1119" s="38">
        <v>6</v>
      </c>
      <c r="D1119" s="8">
        <v>0</v>
      </c>
      <c r="E1119" s="8">
        <v>0</v>
      </c>
      <c r="F1119" s="8">
        <v>0</v>
      </c>
      <c r="G1119" s="8">
        <v>0</v>
      </c>
      <c r="H1119" s="8">
        <v>0</v>
      </c>
    </row>
    <row r="1120" spans="1:8" x14ac:dyDescent="0.2">
      <c r="A1120" s="109"/>
      <c r="B1120" s="19">
        <v>31</v>
      </c>
      <c r="C1120" s="38">
        <v>7</v>
      </c>
      <c r="D1120" s="8">
        <v>1389.0101320000001</v>
      </c>
      <c r="E1120" s="8">
        <v>875.49317900000051</v>
      </c>
      <c r="F1120" s="8">
        <v>987.15522699999974</v>
      </c>
      <c r="G1120" s="8">
        <v>401.85490499999781</v>
      </c>
      <c r="H1120" s="8">
        <v>0</v>
      </c>
    </row>
    <row r="1121" spans="1:8" x14ac:dyDescent="0.2">
      <c r="A1121" s="109"/>
      <c r="B1121" s="19">
        <v>31</v>
      </c>
      <c r="C1121" s="38">
        <v>8</v>
      </c>
      <c r="D1121" s="8">
        <v>9764.7597659999992</v>
      </c>
      <c r="E1121" s="8">
        <v>5087.2374180000024</v>
      </c>
      <c r="F1121" s="8">
        <v>7622.1048629999996</v>
      </c>
      <c r="G1121" s="8">
        <v>2012.8919789999986</v>
      </c>
      <c r="H1121" s="8">
        <v>129.762924</v>
      </c>
    </row>
    <row r="1122" spans="1:8" x14ac:dyDescent="0.2">
      <c r="A1122" s="109"/>
      <c r="B1122" s="19">
        <v>31</v>
      </c>
      <c r="C1122" s="38">
        <v>9</v>
      </c>
      <c r="D1122" s="8">
        <v>479.60064699999998</v>
      </c>
      <c r="E1122" s="8">
        <v>284.21259600000002</v>
      </c>
      <c r="F1122" s="8">
        <v>276.9524199999999</v>
      </c>
      <c r="G1122" s="8">
        <v>202.64815500000017</v>
      </c>
      <c r="H1122" s="8">
        <v>7.2000000000000002E-5</v>
      </c>
    </row>
    <row r="1123" spans="1:8" x14ac:dyDescent="0.2">
      <c r="A1123" s="109"/>
      <c r="B1123" s="19">
        <v>31</v>
      </c>
      <c r="C1123" s="38">
        <v>10</v>
      </c>
      <c r="D1123" s="8">
        <v>40408.296875</v>
      </c>
      <c r="E1123" s="8">
        <v>23352.971083000008</v>
      </c>
      <c r="F1123" s="8">
        <v>4166.2032359999985</v>
      </c>
      <c r="G1123" s="8">
        <v>36236.249811000009</v>
      </c>
      <c r="H1123" s="8">
        <v>5.8438280000000002</v>
      </c>
    </row>
    <row r="1124" spans="1:8" x14ac:dyDescent="0.2">
      <c r="A1124" s="109"/>
      <c r="B1124" s="19">
        <v>31</v>
      </c>
      <c r="C1124" s="38">
        <v>11</v>
      </c>
      <c r="D1124" s="8">
        <v>39762.542969000002</v>
      </c>
      <c r="E1124" s="8">
        <v>14717.962073999997</v>
      </c>
      <c r="F1124" s="8">
        <v>9865.8844279999958</v>
      </c>
      <c r="G1124" s="8">
        <v>28893.816866000026</v>
      </c>
      <c r="H1124" s="8">
        <v>1002.841675</v>
      </c>
    </row>
    <row r="1125" spans="1:8" x14ac:dyDescent="0.2">
      <c r="A1125" s="109"/>
      <c r="B1125" s="19">
        <v>31</v>
      </c>
      <c r="C1125" s="38">
        <v>12</v>
      </c>
      <c r="D1125" s="8">
        <v>2344.0898440000001</v>
      </c>
      <c r="E1125" s="8">
        <v>1021.60303</v>
      </c>
      <c r="F1125" s="8">
        <v>228.81220900000008</v>
      </c>
      <c r="G1125" s="8">
        <v>2107.0130930000005</v>
      </c>
      <c r="H1125" s="8">
        <v>8.2645420000000005</v>
      </c>
    </row>
    <row r="1126" spans="1:8" x14ac:dyDescent="0.2">
      <c r="A1126" s="109"/>
      <c r="B1126" s="19">
        <v>31</v>
      </c>
      <c r="C1126" s="38">
        <v>13</v>
      </c>
      <c r="D1126" s="8">
        <v>1022.638367</v>
      </c>
      <c r="E1126" s="8">
        <v>357.9260230000005</v>
      </c>
      <c r="F1126" s="8">
        <v>66.06738</v>
      </c>
      <c r="G1126" s="8">
        <v>19.45630199999998</v>
      </c>
      <c r="H1126" s="8">
        <v>937.11468500000001</v>
      </c>
    </row>
    <row r="1127" spans="1:8" x14ac:dyDescent="0.2">
      <c r="A1127" s="109"/>
      <c r="B1127" s="19">
        <v>31</v>
      </c>
      <c r="C1127" s="38">
        <v>14</v>
      </c>
      <c r="D1127" s="8">
        <v>5329.8671880000002</v>
      </c>
      <c r="E1127" s="8">
        <v>1990.4842420000016</v>
      </c>
      <c r="F1127" s="8">
        <v>807.80243400000052</v>
      </c>
      <c r="G1127" s="8">
        <v>2770.9193679999994</v>
      </c>
      <c r="H1127" s="8">
        <v>1751.1453859999999</v>
      </c>
    </row>
    <row r="1128" spans="1:8" x14ac:dyDescent="0.2">
      <c r="A1128" s="109"/>
      <c r="B1128" s="19">
        <v>31</v>
      </c>
      <c r="C1128" s="38">
        <v>15</v>
      </c>
      <c r="D1128" s="8">
        <v>454.43075599999997</v>
      </c>
      <c r="E1128" s="8">
        <v>173.37898700000002</v>
      </c>
      <c r="F1128" s="8">
        <v>348.814369</v>
      </c>
      <c r="G1128" s="8">
        <v>23.312737000000038</v>
      </c>
      <c r="H1128" s="8">
        <v>82.303650000000005</v>
      </c>
    </row>
    <row r="1129" spans="1:8" x14ac:dyDescent="0.2">
      <c r="A1129" s="109"/>
      <c r="B1129" s="19">
        <v>31</v>
      </c>
      <c r="C1129" s="38">
        <v>16</v>
      </c>
      <c r="D1129" s="8">
        <v>943.64703399999996</v>
      </c>
      <c r="E1129" s="8">
        <v>254.15503300000003</v>
      </c>
      <c r="F1129" s="8">
        <v>702.1915479999999</v>
      </c>
      <c r="G1129" s="8">
        <v>239.2943189999998</v>
      </c>
      <c r="H1129" s="8">
        <v>2.1611669999999998</v>
      </c>
    </row>
    <row r="1130" spans="1:8" x14ac:dyDescent="0.2">
      <c r="A1130" s="109"/>
      <c r="B1130" s="19">
        <v>31</v>
      </c>
      <c r="C1130" s="38">
        <v>17</v>
      </c>
      <c r="D1130" s="8">
        <v>3869.626953</v>
      </c>
      <c r="E1130" s="8">
        <v>768.09207900000013</v>
      </c>
      <c r="F1130" s="8">
        <v>2042.8736890000002</v>
      </c>
      <c r="G1130" s="8">
        <v>933.96554399999934</v>
      </c>
      <c r="H1130" s="8">
        <v>892.78772000000004</v>
      </c>
    </row>
    <row r="1131" spans="1:8" x14ac:dyDescent="0.2">
      <c r="A1131" s="109"/>
      <c r="B1131" s="19">
        <v>31</v>
      </c>
      <c r="C1131" s="38">
        <v>18</v>
      </c>
      <c r="D1131" s="8">
        <v>6514.6191410000001</v>
      </c>
      <c r="E1131" s="8">
        <v>1860.4932370000006</v>
      </c>
      <c r="F1131" s="8">
        <v>6238.4944789999954</v>
      </c>
      <c r="G1131" s="8">
        <v>224.38414200000597</v>
      </c>
      <c r="H1131" s="8">
        <v>51.740519999999997</v>
      </c>
    </row>
    <row r="1132" spans="1:8" x14ac:dyDescent="0.2">
      <c r="A1132" s="109"/>
      <c r="B1132" s="19">
        <v>31</v>
      </c>
      <c r="C1132" s="38">
        <v>19</v>
      </c>
      <c r="D1132" s="8">
        <v>4071.3754880000001</v>
      </c>
      <c r="E1132" s="8">
        <v>1203.3898139999997</v>
      </c>
      <c r="F1132" s="8">
        <v>3217.8509039999981</v>
      </c>
      <c r="G1132" s="8">
        <v>853.52458400000171</v>
      </c>
      <c r="H1132" s="8">
        <v>0</v>
      </c>
    </row>
    <row r="1133" spans="1:8" x14ac:dyDescent="0.2">
      <c r="A1133" s="109"/>
      <c r="B1133" s="19">
        <v>31</v>
      </c>
      <c r="C1133" s="38">
        <v>20</v>
      </c>
      <c r="D1133" s="8">
        <v>7804.4287109999996</v>
      </c>
      <c r="E1133" s="8">
        <v>1759.9857079999958</v>
      </c>
      <c r="F1133" s="8">
        <v>1644.8921470000012</v>
      </c>
      <c r="G1133" s="8">
        <v>2972.9223059999999</v>
      </c>
      <c r="H1133" s="8">
        <v>3186.6142580000001</v>
      </c>
    </row>
    <row r="1134" spans="1:8" x14ac:dyDescent="0.2">
      <c r="A1134" s="109"/>
      <c r="B1134" s="19">
        <v>31</v>
      </c>
      <c r="C1134" s="38">
        <v>21</v>
      </c>
      <c r="D1134" s="8">
        <v>1200.986206</v>
      </c>
      <c r="E1134" s="8">
        <v>427.71692000000013</v>
      </c>
      <c r="F1134" s="8">
        <v>192.10035500000004</v>
      </c>
      <c r="G1134" s="8">
        <v>994.79117099999974</v>
      </c>
      <c r="H1134" s="8">
        <v>14.09468</v>
      </c>
    </row>
    <row r="1135" spans="1:8" x14ac:dyDescent="0.2">
      <c r="A1135" s="109"/>
      <c r="B1135" s="19">
        <v>31</v>
      </c>
      <c r="C1135" s="38">
        <v>22</v>
      </c>
      <c r="D1135" s="8">
        <v>1619.3991699999999</v>
      </c>
      <c r="E1135" s="8">
        <v>404.12408099999942</v>
      </c>
      <c r="F1135" s="8">
        <v>211.33408200000031</v>
      </c>
      <c r="G1135" s="8">
        <v>197.92727099999973</v>
      </c>
      <c r="H1135" s="8">
        <v>1210.137817</v>
      </c>
    </row>
    <row r="1136" spans="1:8" x14ac:dyDescent="0.2">
      <c r="A1136" s="109"/>
      <c r="B1136" s="19">
        <v>31</v>
      </c>
      <c r="C1136" s="38">
        <v>23</v>
      </c>
      <c r="D1136" s="8">
        <v>26380.458984000001</v>
      </c>
      <c r="E1136" s="8">
        <v>21276.926953999999</v>
      </c>
      <c r="F1136" s="8">
        <v>8389.991822999993</v>
      </c>
      <c r="G1136" s="8">
        <v>14370.069944000012</v>
      </c>
      <c r="H1136" s="8">
        <v>3620.3972170000002</v>
      </c>
    </row>
    <row r="1137" spans="1:8" x14ac:dyDescent="0.2">
      <c r="A1137" s="109"/>
      <c r="B1137" s="19">
        <v>31</v>
      </c>
      <c r="C1137" s="38">
        <v>24</v>
      </c>
      <c r="D1137" s="8">
        <v>36034.746094000002</v>
      </c>
      <c r="E1137" s="8">
        <v>29298.799461999999</v>
      </c>
      <c r="F1137" s="8">
        <v>11268.657880000001</v>
      </c>
      <c r="G1137" s="8">
        <v>19867.973955999991</v>
      </c>
      <c r="H1137" s="8">
        <v>4898.1142579999996</v>
      </c>
    </row>
    <row r="1138" spans="1:8" x14ac:dyDescent="0.2">
      <c r="A1138" s="109"/>
      <c r="B1138" s="19">
        <v>31</v>
      </c>
      <c r="C1138" s="38">
        <v>25</v>
      </c>
      <c r="D1138" s="8">
        <v>15798.138671999999</v>
      </c>
      <c r="E1138" s="8">
        <v>9431.5501330000006</v>
      </c>
      <c r="F1138" s="8">
        <v>3274.2769460000013</v>
      </c>
      <c r="G1138" s="8">
        <v>11316.381134999994</v>
      </c>
      <c r="H1138" s="8">
        <v>1207.480591</v>
      </c>
    </row>
    <row r="1139" spans="1:8" x14ac:dyDescent="0.2">
      <c r="A1139" s="109"/>
      <c r="B1139" s="19">
        <v>31</v>
      </c>
      <c r="C1139" s="38">
        <v>26</v>
      </c>
      <c r="D1139" s="8">
        <v>7137.2250979999999</v>
      </c>
      <c r="E1139" s="8">
        <v>4209.0157889999991</v>
      </c>
      <c r="F1139" s="8">
        <v>3046.4874259999988</v>
      </c>
      <c r="G1139" s="8">
        <v>4024.1781170000013</v>
      </c>
      <c r="H1139" s="8">
        <v>66.559555000000003</v>
      </c>
    </row>
    <row r="1140" spans="1:8" x14ac:dyDescent="0.2">
      <c r="A1140" s="109"/>
      <c r="B1140" s="19">
        <v>31</v>
      </c>
      <c r="C1140" s="38">
        <v>27</v>
      </c>
      <c r="D1140" s="8">
        <v>8922.5673829999996</v>
      </c>
      <c r="E1140" s="8">
        <v>5763.9590420000022</v>
      </c>
      <c r="F1140" s="8">
        <v>2663.2013580000003</v>
      </c>
      <c r="G1140" s="8">
        <v>5879.4239780000044</v>
      </c>
      <c r="H1140" s="8">
        <v>379.942047</v>
      </c>
    </row>
    <row r="1141" spans="1:8" x14ac:dyDescent="0.2">
      <c r="A1141" s="109"/>
      <c r="B1141" s="19">
        <v>31</v>
      </c>
      <c r="C1141" s="38">
        <v>28</v>
      </c>
      <c r="D1141" s="8">
        <v>30814.021484000001</v>
      </c>
      <c r="E1141" s="8">
        <v>28408.676187999998</v>
      </c>
      <c r="F1141" s="8">
        <v>5666.9398279999959</v>
      </c>
      <c r="G1141" s="8">
        <v>25143.508395000008</v>
      </c>
      <c r="H1141" s="8">
        <v>3.573261</v>
      </c>
    </row>
    <row r="1142" spans="1:8" x14ac:dyDescent="0.2">
      <c r="A1142" s="109"/>
      <c r="B1142" s="19">
        <v>31</v>
      </c>
      <c r="C1142" s="38">
        <v>29</v>
      </c>
      <c r="D1142" s="8">
        <v>4039.2070309999999</v>
      </c>
      <c r="E1142" s="8">
        <v>2922.1530199999997</v>
      </c>
      <c r="F1142" s="8">
        <v>3430.9019959999991</v>
      </c>
      <c r="G1142" s="8">
        <v>596.17528299999799</v>
      </c>
      <c r="H1142" s="8">
        <v>12.129752</v>
      </c>
    </row>
    <row r="1143" spans="1:8" x14ac:dyDescent="0.2">
      <c r="A1143" s="109"/>
      <c r="B1143" s="19">
        <v>31</v>
      </c>
      <c r="C1143" s="38">
        <v>30</v>
      </c>
      <c r="D1143" s="8">
        <v>99.229866000000001</v>
      </c>
      <c r="E1143" s="8">
        <v>60.369998000000017</v>
      </c>
      <c r="F1143" s="8">
        <v>97.644055999999978</v>
      </c>
      <c r="G1143" s="8">
        <v>1.5858100000000361</v>
      </c>
      <c r="H1143" s="8">
        <v>0</v>
      </c>
    </row>
    <row r="1144" spans="1:8" x14ac:dyDescent="0.2">
      <c r="A1144" s="109"/>
      <c r="B1144" s="19">
        <v>31</v>
      </c>
      <c r="C1144" s="38">
        <v>31</v>
      </c>
      <c r="D1144" s="8">
        <v>13637.940430000001</v>
      </c>
      <c r="E1144" s="8">
        <v>11600.681703</v>
      </c>
      <c r="F1144" s="8">
        <v>12761.939645999995</v>
      </c>
      <c r="G1144" s="8">
        <v>872.47638800001232</v>
      </c>
      <c r="H1144" s="8">
        <v>3.5243959999999999</v>
      </c>
    </row>
    <row r="1145" spans="1:8" x14ac:dyDescent="0.2">
      <c r="A1145" s="109"/>
      <c r="B1145" s="19">
        <v>31</v>
      </c>
      <c r="C1145" s="38">
        <v>32</v>
      </c>
      <c r="D1145" s="8">
        <v>12442.116211</v>
      </c>
      <c r="E1145" s="8">
        <v>11031.813427000001</v>
      </c>
      <c r="F1145" s="8">
        <v>92.074203000000026</v>
      </c>
      <c r="G1145" s="8">
        <v>12349.268774</v>
      </c>
      <c r="H1145" s="8">
        <v>0.77323399999999998</v>
      </c>
    </row>
    <row r="1146" spans="1:8" x14ac:dyDescent="0.2">
      <c r="A1146" s="109"/>
      <c r="B1146" s="19">
        <v>31</v>
      </c>
      <c r="C1146" s="38">
        <v>33</v>
      </c>
      <c r="D1146" s="8">
        <v>10229.787109000001</v>
      </c>
      <c r="E1146" s="8">
        <v>6552.7530259999994</v>
      </c>
      <c r="F1146" s="8">
        <v>116.42313000000004</v>
      </c>
      <c r="G1146" s="8">
        <v>10111.668905</v>
      </c>
      <c r="H1146" s="8">
        <v>1.695074</v>
      </c>
    </row>
    <row r="1147" spans="1:8" x14ac:dyDescent="0.2">
      <c r="A1147" s="109"/>
      <c r="B1147" s="19">
        <v>31</v>
      </c>
      <c r="C1147" s="38">
        <v>34</v>
      </c>
      <c r="D1147" s="8">
        <v>1013.414185</v>
      </c>
      <c r="E1147" s="8">
        <v>649.04001900000003</v>
      </c>
      <c r="F1147" s="8">
        <v>69.275005999999991</v>
      </c>
      <c r="G1147" s="8">
        <v>943.53924300000017</v>
      </c>
      <c r="H1147" s="8">
        <v>0.59993600000000002</v>
      </c>
    </row>
    <row r="1148" spans="1:8" x14ac:dyDescent="0.2">
      <c r="A1148" s="109"/>
      <c r="B1148" s="19">
        <v>31</v>
      </c>
      <c r="C1148" s="38">
        <v>35</v>
      </c>
      <c r="D1148" s="8">
        <v>7700.7045900000003</v>
      </c>
      <c r="E1148" s="8">
        <v>5044.9271180000005</v>
      </c>
      <c r="F1148" s="8">
        <v>1175.7551250000006</v>
      </c>
      <c r="G1148" s="8">
        <v>6521.7484030000005</v>
      </c>
      <c r="H1148" s="8">
        <v>3.2010619999999999</v>
      </c>
    </row>
    <row r="1149" spans="1:8" x14ac:dyDescent="0.2">
      <c r="A1149" s="109"/>
      <c r="B1149" s="19">
        <v>31</v>
      </c>
      <c r="C1149" s="38">
        <v>36</v>
      </c>
      <c r="D1149" s="8">
        <v>8927.8857420000004</v>
      </c>
      <c r="E1149" s="8">
        <v>6445.9283990000004</v>
      </c>
      <c r="F1149" s="8">
        <v>2359.3251339999974</v>
      </c>
      <c r="G1149" s="8">
        <v>6566.4848020000045</v>
      </c>
      <c r="H1149" s="8">
        <v>2.075806</v>
      </c>
    </row>
    <row r="1150" spans="1:8" x14ac:dyDescent="0.2">
      <c r="A1150" s="109"/>
      <c r="B1150" s="19">
        <v>31</v>
      </c>
      <c r="C1150" s="38">
        <v>37</v>
      </c>
      <c r="D1150" s="8">
        <v>14018.573242</v>
      </c>
      <c r="E1150" s="8">
        <v>9890.5221720000027</v>
      </c>
      <c r="F1150" s="8">
        <v>15.643500999999999</v>
      </c>
      <c r="G1150" s="8">
        <v>14002.929741</v>
      </c>
      <c r="H1150" s="8">
        <v>0</v>
      </c>
    </row>
    <row r="1151" spans="1:8" x14ac:dyDescent="0.2">
      <c r="A1151" s="109" t="s">
        <v>124</v>
      </c>
      <c r="B1151" s="19">
        <v>32</v>
      </c>
      <c r="C1151" s="38">
        <v>1</v>
      </c>
      <c r="D1151" s="8">
        <v>14295.340819999999</v>
      </c>
      <c r="E1151" s="8">
        <v>10745.435519000002</v>
      </c>
      <c r="F1151" s="8">
        <v>7562.5607160000045</v>
      </c>
      <c r="G1151" s="8">
        <v>3339.5489029999944</v>
      </c>
      <c r="H1151" s="8">
        <v>3393.2312010000001</v>
      </c>
    </row>
    <row r="1152" spans="1:8" x14ac:dyDescent="0.2">
      <c r="A1152" s="109"/>
      <c r="B1152" s="19">
        <v>32</v>
      </c>
      <c r="C1152" s="38">
        <v>2</v>
      </c>
      <c r="D1152" s="8">
        <v>2970.3835450000001</v>
      </c>
      <c r="E1152" s="8">
        <v>1420.7328710000036</v>
      </c>
      <c r="F1152" s="8">
        <v>1839.6531850000074</v>
      </c>
      <c r="G1152" s="8">
        <v>1082.0799579999928</v>
      </c>
      <c r="H1152" s="8">
        <v>48.650402</v>
      </c>
    </row>
    <row r="1153" spans="1:8" x14ac:dyDescent="0.2">
      <c r="A1153" s="109"/>
      <c r="B1153" s="19">
        <v>32</v>
      </c>
      <c r="C1153" s="38">
        <v>3</v>
      </c>
      <c r="D1153" s="8">
        <v>26.879227</v>
      </c>
      <c r="E1153" s="8">
        <v>21.082633999999995</v>
      </c>
      <c r="F1153" s="8">
        <v>22.804431999999998</v>
      </c>
      <c r="G1153" s="8">
        <v>3.068499999999986</v>
      </c>
      <c r="H1153" s="8">
        <v>1.0062949999999999</v>
      </c>
    </row>
    <row r="1154" spans="1:8" x14ac:dyDescent="0.2">
      <c r="A1154" s="109"/>
      <c r="B1154" s="19">
        <v>32</v>
      </c>
      <c r="C1154" s="38">
        <v>4</v>
      </c>
      <c r="D1154" s="8">
        <v>28.918721999999999</v>
      </c>
      <c r="E1154" s="8">
        <v>17.126508999999988</v>
      </c>
      <c r="F1154" s="8">
        <v>15.290491999999979</v>
      </c>
      <c r="G1154" s="8">
        <v>10.942962000000019</v>
      </c>
      <c r="H1154" s="8">
        <v>2.6852680000000002</v>
      </c>
    </row>
    <row r="1155" spans="1:8" x14ac:dyDescent="0.2">
      <c r="A1155" s="109"/>
      <c r="B1155" s="19">
        <v>32</v>
      </c>
      <c r="C1155" s="38">
        <v>5</v>
      </c>
      <c r="D1155" s="8">
        <v>55.346038999999998</v>
      </c>
      <c r="E1155" s="8">
        <v>27.838250000000006</v>
      </c>
      <c r="F1155" s="8">
        <v>28.198503999999993</v>
      </c>
      <c r="G1155" s="8">
        <v>16.105371000000012</v>
      </c>
      <c r="H1155" s="8">
        <v>11.042164</v>
      </c>
    </row>
    <row r="1156" spans="1:8" x14ac:dyDescent="0.2">
      <c r="A1156" s="109"/>
      <c r="B1156" s="19">
        <v>32</v>
      </c>
      <c r="C1156" s="38">
        <v>6</v>
      </c>
      <c r="D1156" s="8">
        <v>0</v>
      </c>
      <c r="E1156" s="8">
        <v>0</v>
      </c>
      <c r="F1156" s="8">
        <v>0</v>
      </c>
      <c r="G1156" s="8">
        <v>0</v>
      </c>
      <c r="H1156" s="8">
        <v>0</v>
      </c>
    </row>
    <row r="1157" spans="1:8" x14ac:dyDescent="0.2">
      <c r="A1157" s="109"/>
      <c r="B1157" s="19">
        <v>32</v>
      </c>
      <c r="C1157" s="38">
        <v>7</v>
      </c>
      <c r="D1157" s="8">
        <v>46530.847655999998</v>
      </c>
      <c r="E1157" s="8">
        <v>29328.396826000004</v>
      </c>
      <c r="F1157" s="8">
        <v>30538.794171999976</v>
      </c>
      <c r="G1157" s="8">
        <v>6128.6482109999979</v>
      </c>
      <c r="H1157" s="8">
        <v>9863.4052730000003</v>
      </c>
    </row>
    <row r="1158" spans="1:8" x14ac:dyDescent="0.2">
      <c r="A1158" s="109"/>
      <c r="B1158" s="19">
        <v>32</v>
      </c>
      <c r="C1158" s="38">
        <v>8</v>
      </c>
      <c r="D1158" s="8">
        <v>858.14294400000006</v>
      </c>
      <c r="E1158" s="8">
        <v>447.07471000000032</v>
      </c>
      <c r="F1158" s="8">
        <v>693.07721199999901</v>
      </c>
      <c r="G1158" s="8">
        <v>153.66195500000134</v>
      </c>
      <c r="H1158" s="8">
        <v>11.403777</v>
      </c>
    </row>
    <row r="1159" spans="1:8" x14ac:dyDescent="0.2">
      <c r="A1159" s="109"/>
      <c r="B1159" s="19">
        <v>32</v>
      </c>
      <c r="C1159" s="38">
        <v>9</v>
      </c>
      <c r="D1159" s="8">
        <v>1605.498047</v>
      </c>
      <c r="E1159" s="8">
        <v>951.42229800000075</v>
      </c>
      <c r="F1159" s="8">
        <v>1104.6807219999996</v>
      </c>
      <c r="G1159" s="8">
        <v>500.81708300000122</v>
      </c>
      <c r="H1159" s="8">
        <v>2.42E-4</v>
      </c>
    </row>
    <row r="1160" spans="1:8" x14ac:dyDescent="0.2">
      <c r="A1160" s="109"/>
      <c r="B1160" s="19">
        <v>32</v>
      </c>
      <c r="C1160" s="38">
        <v>10</v>
      </c>
      <c r="D1160" s="8">
        <v>20937.998047000001</v>
      </c>
      <c r="E1160" s="8">
        <v>12100.596151</v>
      </c>
      <c r="F1160" s="8">
        <v>1210.7668410000006</v>
      </c>
      <c r="G1160" s="8">
        <v>19724.203163000002</v>
      </c>
      <c r="H1160" s="8">
        <v>3.0280429999999998</v>
      </c>
    </row>
    <row r="1161" spans="1:8" x14ac:dyDescent="0.2">
      <c r="A1161" s="109"/>
      <c r="B1161" s="19">
        <v>32</v>
      </c>
      <c r="C1161" s="38">
        <v>11</v>
      </c>
      <c r="D1161" s="8">
        <v>6490.064453</v>
      </c>
      <c r="E1161" s="8">
        <v>2402.2741019999994</v>
      </c>
      <c r="F1161" s="8">
        <v>1551.6035489999983</v>
      </c>
      <c r="G1161" s="8">
        <v>3929.2729770000014</v>
      </c>
      <c r="H1161" s="8">
        <v>1009.1879269999999</v>
      </c>
    </row>
    <row r="1162" spans="1:8" x14ac:dyDescent="0.2">
      <c r="A1162" s="109"/>
      <c r="B1162" s="19">
        <v>32</v>
      </c>
      <c r="C1162" s="38">
        <v>12</v>
      </c>
      <c r="D1162" s="8">
        <v>15932.956055000001</v>
      </c>
      <c r="E1162" s="8">
        <v>6943.9130229999992</v>
      </c>
      <c r="F1162" s="8">
        <v>756.17937800000027</v>
      </c>
      <c r="G1162" s="8">
        <v>8604.3089040000013</v>
      </c>
      <c r="H1162" s="8">
        <v>6572.4677730000003</v>
      </c>
    </row>
    <row r="1163" spans="1:8" x14ac:dyDescent="0.2">
      <c r="A1163" s="109"/>
      <c r="B1163" s="19">
        <v>32</v>
      </c>
      <c r="C1163" s="38">
        <v>13</v>
      </c>
      <c r="D1163" s="8">
        <v>1173.057251</v>
      </c>
      <c r="E1163" s="8">
        <v>410.57301900000022</v>
      </c>
      <c r="F1163" s="8">
        <v>929.75362299999847</v>
      </c>
      <c r="G1163" s="8">
        <v>243.30362800000134</v>
      </c>
      <c r="H1163" s="8">
        <v>0</v>
      </c>
    </row>
    <row r="1164" spans="1:8" x14ac:dyDescent="0.2">
      <c r="A1164" s="109"/>
      <c r="B1164" s="19">
        <v>32</v>
      </c>
      <c r="C1164" s="38">
        <v>14</v>
      </c>
      <c r="D1164" s="8">
        <v>549.88445999999999</v>
      </c>
      <c r="E1164" s="8">
        <v>205.35902900000013</v>
      </c>
      <c r="F1164" s="8">
        <v>33.641407000000015</v>
      </c>
      <c r="G1164" s="8">
        <v>127.11088100000003</v>
      </c>
      <c r="H1164" s="8">
        <v>389.13217200000003</v>
      </c>
    </row>
    <row r="1165" spans="1:8" x14ac:dyDescent="0.2">
      <c r="A1165" s="109"/>
      <c r="B1165" s="19">
        <v>32</v>
      </c>
      <c r="C1165" s="38">
        <v>15</v>
      </c>
      <c r="D1165" s="8">
        <v>160.69244399999999</v>
      </c>
      <c r="E1165" s="8">
        <v>61.309008000000091</v>
      </c>
      <c r="F1165" s="8">
        <v>132.92525700000004</v>
      </c>
      <c r="G1165" s="8">
        <v>27.767187000000046</v>
      </c>
      <c r="H1165" s="8">
        <v>0</v>
      </c>
    </row>
    <row r="1166" spans="1:8" x14ac:dyDescent="0.2">
      <c r="A1166" s="109"/>
      <c r="B1166" s="19">
        <v>32</v>
      </c>
      <c r="C1166" s="38">
        <v>16</v>
      </c>
      <c r="D1166" s="8">
        <v>158.30235300000001</v>
      </c>
      <c r="E1166" s="8">
        <v>42.636005999999959</v>
      </c>
      <c r="F1166" s="8">
        <v>106.09523999999995</v>
      </c>
      <c r="G1166" s="8">
        <v>52.207113000000035</v>
      </c>
      <c r="H1166" s="8">
        <v>0</v>
      </c>
    </row>
    <row r="1167" spans="1:8" x14ac:dyDescent="0.2">
      <c r="A1167" s="109"/>
      <c r="B1167" s="19">
        <v>32</v>
      </c>
      <c r="C1167" s="38">
        <v>17</v>
      </c>
      <c r="D1167" s="8">
        <v>1869.5112300000001</v>
      </c>
      <c r="E1167" s="8">
        <v>371.08405600000128</v>
      </c>
      <c r="F1167" s="8">
        <v>697.26110699999981</v>
      </c>
      <c r="G1167" s="8">
        <v>308.69012500000053</v>
      </c>
      <c r="H1167" s="8">
        <v>863.55999799999995</v>
      </c>
    </row>
    <row r="1168" spans="1:8" x14ac:dyDescent="0.2">
      <c r="A1168" s="109"/>
      <c r="B1168" s="19">
        <v>32</v>
      </c>
      <c r="C1168" s="38">
        <v>18</v>
      </c>
      <c r="D1168" s="8">
        <v>866.69097899999997</v>
      </c>
      <c r="E1168" s="8">
        <v>247.51605899999947</v>
      </c>
      <c r="F1168" s="8">
        <v>726.49628999999993</v>
      </c>
      <c r="G1168" s="8">
        <v>107.43849399999945</v>
      </c>
      <c r="H1168" s="8">
        <v>32.756194999999998</v>
      </c>
    </row>
    <row r="1169" spans="1:8" x14ac:dyDescent="0.2">
      <c r="A1169" s="109"/>
      <c r="B1169" s="19">
        <v>32</v>
      </c>
      <c r="C1169" s="38">
        <v>19</v>
      </c>
      <c r="D1169" s="8">
        <v>2276.0478520000001</v>
      </c>
      <c r="E1169" s="8">
        <v>672.73910600000113</v>
      </c>
      <c r="F1169" s="8">
        <v>1694.1497660000007</v>
      </c>
      <c r="G1169" s="8">
        <v>565.81273799999803</v>
      </c>
      <c r="H1169" s="8">
        <v>16.085348</v>
      </c>
    </row>
    <row r="1170" spans="1:8" x14ac:dyDescent="0.2">
      <c r="A1170" s="109"/>
      <c r="B1170" s="19">
        <v>32</v>
      </c>
      <c r="C1170" s="38">
        <v>20</v>
      </c>
      <c r="D1170" s="8">
        <v>9360.5332030000009</v>
      </c>
      <c r="E1170" s="8">
        <v>2110.9043250000013</v>
      </c>
      <c r="F1170" s="8">
        <v>595.4804440000006</v>
      </c>
      <c r="G1170" s="8">
        <v>831.7890870000009</v>
      </c>
      <c r="H1170" s="8">
        <v>7933.263672</v>
      </c>
    </row>
    <row r="1171" spans="1:8" x14ac:dyDescent="0.2">
      <c r="A1171" s="109"/>
      <c r="B1171" s="19">
        <v>32</v>
      </c>
      <c r="C1171" s="38">
        <v>21</v>
      </c>
      <c r="D1171" s="8">
        <v>265.82382200000001</v>
      </c>
      <c r="E1171" s="8">
        <v>94.670015999999933</v>
      </c>
      <c r="F1171" s="8">
        <v>42.891047000000022</v>
      </c>
      <c r="G1171" s="8">
        <v>222.93277499999976</v>
      </c>
      <c r="H1171" s="8">
        <v>0</v>
      </c>
    </row>
    <row r="1172" spans="1:8" x14ac:dyDescent="0.2">
      <c r="A1172" s="109"/>
      <c r="B1172" s="19">
        <v>32</v>
      </c>
      <c r="C1172" s="38">
        <v>22</v>
      </c>
      <c r="D1172" s="8">
        <v>282.11776700000001</v>
      </c>
      <c r="E1172" s="8">
        <v>70.403018000000003</v>
      </c>
      <c r="F1172" s="8">
        <v>144.95464299999989</v>
      </c>
      <c r="G1172" s="8">
        <v>137.16312400000007</v>
      </c>
      <c r="H1172" s="8">
        <v>0</v>
      </c>
    </row>
    <row r="1173" spans="1:8" x14ac:dyDescent="0.2">
      <c r="A1173" s="109"/>
      <c r="B1173" s="19">
        <v>32</v>
      </c>
      <c r="C1173" s="38">
        <v>23</v>
      </c>
      <c r="D1173" s="8">
        <v>13585.276367</v>
      </c>
      <c r="E1173" s="8">
        <v>10957.085072000002</v>
      </c>
      <c r="F1173" s="8">
        <v>4263.4289930000004</v>
      </c>
      <c r="G1173" s="8">
        <v>7457.433311000008</v>
      </c>
      <c r="H1173" s="8">
        <v>1864.4140629999999</v>
      </c>
    </row>
    <row r="1174" spans="1:8" x14ac:dyDescent="0.2">
      <c r="A1174" s="109"/>
      <c r="B1174" s="19">
        <v>32</v>
      </c>
      <c r="C1174" s="38">
        <v>24</v>
      </c>
      <c r="D1174" s="8">
        <v>15644.638671999999</v>
      </c>
      <c r="E1174" s="8">
        <v>12720.198880999998</v>
      </c>
      <c r="F1174" s="8">
        <v>4858.7144520000038</v>
      </c>
      <c r="G1174" s="8">
        <v>8659.3871109999909</v>
      </c>
      <c r="H1174" s="8">
        <v>2126.5371089999999</v>
      </c>
    </row>
    <row r="1175" spans="1:8" x14ac:dyDescent="0.2">
      <c r="A1175" s="109"/>
      <c r="B1175" s="19">
        <v>32</v>
      </c>
      <c r="C1175" s="38">
        <v>25</v>
      </c>
      <c r="D1175" s="8">
        <v>6632.1611330000005</v>
      </c>
      <c r="E1175" s="8">
        <v>3959.4260469999995</v>
      </c>
      <c r="F1175" s="8">
        <v>1404.9031580000001</v>
      </c>
      <c r="G1175" s="8">
        <v>4720.3497409999964</v>
      </c>
      <c r="H1175" s="8">
        <v>506.90823399999999</v>
      </c>
    </row>
    <row r="1176" spans="1:8" x14ac:dyDescent="0.2">
      <c r="A1176" s="109"/>
      <c r="B1176" s="19">
        <v>32</v>
      </c>
      <c r="C1176" s="38">
        <v>26</v>
      </c>
      <c r="D1176" s="8">
        <v>1824.7402340000001</v>
      </c>
      <c r="E1176" s="8">
        <v>1076.0989830000005</v>
      </c>
      <c r="F1176" s="8">
        <v>861.72640899999999</v>
      </c>
      <c r="G1176" s="8">
        <v>945.9968630000003</v>
      </c>
      <c r="H1176" s="8">
        <v>17.016961999999999</v>
      </c>
    </row>
    <row r="1177" spans="1:8" x14ac:dyDescent="0.2">
      <c r="A1177" s="109"/>
      <c r="B1177" s="19">
        <v>32</v>
      </c>
      <c r="C1177" s="38">
        <v>27</v>
      </c>
      <c r="D1177" s="8">
        <v>4907.8759769999997</v>
      </c>
      <c r="E1177" s="8">
        <v>3170.4772409999982</v>
      </c>
      <c r="F1177" s="8">
        <v>1848.2557909999996</v>
      </c>
      <c r="G1177" s="8">
        <v>2850.6323169999996</v>
      </c>
      <c r="H1177" s="8">
        <v>208.98786899999999</v>
      </c>
    </row>
    <row r="1178" spans="1:8" x14ac:dyDescent="0.2">
      <c r="A1178" s="109"/>
      <c r="B1178" s="19">
        <v>32</v>
      </c>
      <c r="C1178" s="38">
        <v>28</v>
      </c>
      <c r="D1178" s="8">
        <v>20254.037109000001</v>
      </c>
      <c r="E1178" s="8">
        <v>18673.005195000002</v>
      </c>
      <c r="F1178" s="8">
        <v>3906.3881570000008</v>
      </c>
      <c r="G1178" s="8">
        <v>16345.300249999997</v>
      </c>
      <c r="H1178" s="8">
        <v>2.3487019999999998</v>
      </c>
    </row>
    <row r="1179" spans="1:8" x14ac:dyDescent="0.2">
      <c r="A1179" s="109"/>
      <c r="B1179" s="19">
        <v>32</v>
      </c>
      <c r="C1179" s="38">
        <v>29</v>
      </c>
      <c r="D1179" s="8">
        <v>1331.197388</v>
      </c>
      <c r="E1179" s="8">
        <v>963.05102400000033</v>
      </c>
      <c r="F1179" s="8">
        <v>1021.2614309999999</v>
      </c>
      <c r="G1179" s="8">
        <v>305.93836699999963</v>
      </c>
      <c r="H1179" s="8">
        <v>3.9975900000000002</v>
      </c>
    </row>
    <row r="1180" spans="1:8" x14ac:dyDescent="0.2">
      <c r="A1180" s="109"/>
      <c r="B1180" s="19">
        <v>32</v>
      </c>
      <c r="C1180" s="38">
        <v>30</v>
      </c>
      <c r="D1180" s="8">
        <v>3.3021829999999999</v>
      </c>
      <c r="E1180" s="8">
        <v>2.0090320000000008</v>
      </c>
      <c r="F1180" s="8">
        <v>3.2437969999999998</v>
      </c>
      <c r="G1180" s="8">
        <v>5.8385999999999036E-2</v>
      </c>
      <c r="H1180" s="8">
        <v>0</v>
      </c>
    </row>
    <row r="1181" spans="1:8" x14ac:dyDescent="0.2">
      <c r="A1181" s="109"/>
      <c r="B1181" s="19">
        <v>32</v>
      </c>
      <c r="C1181" s="38">
        <v>31</v>
      </c>
      <c r="D1181" s="8">
        <v>1834.2985839999999</v>
      </c>
      <c r="E1181" s="8">
        <v>1560.2879289999996</v>
      </c>
      <c r="F1181" s="8">
        <v>1703.8674109999997</v>
      </c>
      <c r="G1181" s="8">
        <v>129.95714299999969</v>
      </c>
      <c r="H1181" s="8">
        <v>0.47403000000000001</v>
      </c>
    </row>
    <row r="1182" spans="1:8" x14ac:dyDescent="0.2">
      <c r="A1182" s="109"/>
      <c r="B1182" s="19">
        <v>32</v>
      </c>
      <c r="C1182" s="38">
        <v>32</v>
      </c>
      <c r="D1182" s="8">
        <v>10330.276367</v>
      </c>
      <c r="E1182" s="8">
        <v>9159.3487530000002</v>
      </c>
      <c r="F1182" s="8">
        <v>81.103871000000026</v>
      </c>
      <c r="G1182" s="8">
        <v>10248.530506000001</v>
      </c>
      <c r="H1182" s="8">
        <v>0.64198999999999995</v>
      </c>
    </row>
    <row r="1183" spans="1:8" x14ac:dyDescent="0.2">
      <c r="A1183" s="109"/>
      <c r="B1183" s="19">
        <v>32</v>
      </c>
      <c r="C1183" s="38">
        <v>33</v>
      </c>
      <c r="D1183" s="8">
        <v>5559.9794920000004</v>
      </c>
      <c r="E1183" s="8">
        <v>3561.4792120000006</v>
      </c>
      <c r="F1183" s="8">
        <v>48.618497000000012</v>
      </c>
      <c r="G1183" s="8">
        <v>5510.4397069999995</v>
      </c>
      <c r="H1183" s="8">
        <v>0.921288</v>
      </c>
    </row>
    <row r="1184" spans="1:8" x14ac:dyDescent="0.2">
      <c r="A1184" s="109"/>
      <c r="B1184" s="19">
        <v>32</v>
      </c>
      <c r="C1184" s="38">
        <v>34</v>
      </c>
      <c r="D1184" s="8">
        <v>385.51709</v>
      </c>
      <c r="E1184" s="8">
        <v>246.90401900000009</v>
      </c>
      <c r="F1184" s="8">
        <v>26.582486000000003</v>
      </c>
      <c r="G1184" s="8">
        <v>358.70637999999997</v>
      </c>
      <c r="H1184" s="8">
        <v>0.22822400000000001</v>
      </c>
    </row>
    <row r="1185" spans="1:8" x14ac:dyDescent="0.2">
      <c r="A1185" s="109"/>
      <c r="B1185" s="19">
        <v>32</v>
      </c>
      <c r="C1185" s="38">
        <v>35</v>
      </c>
      <c r="D1185" s="8">
        <v>3260.4873050000001</v>
      </c>
      <c r="E1185" s="8">
        <v>2136.0280179999995</v>
      </c>
      <c r="F1185" s="8">
        <v>615.7747449999996</v>
      </c>
      <c r="G1185" s="8">
        <v>2643.3572260000005</v>
      </c>
      <c r="H1185" s="8">
        <v>1.355334</v>
      </c>
    </row>
    <row r="1186" spans="1:8" x14ac:dyDescent="0.2">
      <c r="A1186" s="109"/>
      <c r="B1186" s="19">
        <v>32</v>
      </c>
      <c r="C1186" s="38">
        <v>36</v>
      </c>
      <c r="D1186" s="8">
        <v>3392.7341310000002</v>
      </c>
      <c r="E1186" s="8">
        <v>2449.5521180000001</v>
      </c>
      <c r="F1186" s="8">
        <v>1179.5707349999998</v>
      </c>
      <c r="G1186" s="8">
        <v>2212.3745580000004</v>
      </c>
      <c r="H1186" s="8">
        <v>0.78883800000000004</v>
      </c>
    </row>
    <row r="1187" spans="1:8" x14ac:dyDescent="0.2">
      <c r="A1187" s="109"/>
      <c r="B1187" s="19">
        <v>32</v>
      </c>
      <c r="C1187" s="38">
        <v>37</v>
      </c>
      <c r="D1187" s="8">
        <v>12256.253906</v>
      </c>
      <c r="E1187" s="8">
        <v>8647.1532789999983</v>
      </c>
      <c r="F1187" s="8">
        <v>9.5659019999999995</v>
      </c>
      <c r="G1187" s="8">
        <v>12246.688004</v>
      </c>
      <c r="H1187" s="8">
        <v>0</v>
      </c>
    </row>
    <row r="1188" spans="1:8" x14ac:dyDescent="0.2">
      <c r="B1188" s="38"/>
      <c r="C1188" s="19"/>
    </row>
    <row r="1189" spans="1:8" x14ac:dyDescent="0.2">
      <c r="B1189" s="38"/>
      <c r="C1189" s="19"/>
      <c r="D1189" s="74">
        <f>SUM(D4:D1187)</f>
        <v>27642648.073270962</v>
      </c>
      <c r="E1189" s="74">
        <f t="shared" ref="E1189:H1189" si="0">SUM(E4:E1187)</f>
        <v>15642619.731854003</v>
      </c>
      <c r="F1189" s="74">
        <f t="shared" si="0"/>
        <v>8684812.6524450034</v>
      </c>
      <c r="G1189" s="74">
        <f t="shared" si="0"/>
        <v>14041957.914817007</v>
      </c>
      <c r="H1189" s="74">
        <f t="shared" si="0"/>
        <v>4915877.5060090162</v>
      </c>
    </row>
    <row r="1190" spans="1:8" x14ac:dyDescent="0.2">
      <c r="B1190" s="38"/>
      <c r="C1190" s="19"/>
    </row>
    <row r="1191" spans="1:8" x14ac:dyDescent="0.2">
      <c r="B1191" s="38"/>
      <c r="C1191" s="19"/>
    </row>
    <row r="1192" spans="1:8" x14ac:dyDescent="0.2">
      <c r="B1192" s="38"/>
      <c r="C1192" s="19"/>
    </row>
    <row r="1193" spans="1:8" x14ac:dyDescent="0.2">
      <c r="B1193" s="38"/>
      <c r="C1193" s="19"/>
    </row>
    <row r="1194" spans="1:8" x14ac:dyDescent="0.2">
      <c r="A1194" s="72"/>
      <c r="B1194" s="38"/>
      <c r="C1194" s="19"/>
    </row>
    <row r="1195" spans="1:8" x14ac:dyDescent="0.2">
      <c r="A1195" s="72"/>
      <c r="B1195" s="38"/>
      <c r="C1195" s="19"/>
    </row>
    <row r="1196" spans="1:8" x14ac:dyDescent="0.2">
      <c r="A1196" s="72"/>
      <c r="B1196" s="38"/>
      <c r="C1196" s="19"/>
    </row>
    <row r="1197" spans="1:8" x14ac:dyDescent="0.2">
      <c r="A1197" s="72"/>
      <c r="B1197" s="38"/>
      <c r="C1197" s="19"/>
    </row>
    <row r="1198" spans="1:8" x14ac:dyDescent="0.2">
      <c r="A1198" s="72"/>
      <c r="B1198" s="38"/>
      <c r="C1198" s="19"/>
    </row>
    <row r="1199" spans="1:8" x14ac:dyDescent="0.2">
      <c r="A1199" s="72"/>
      <c r="B1199" s="38"/>
      <c r="C1199" s="19"/>
    </row>
    <row r="1200" spans="1:8" x14ac:dyDescent="0.2">
      <c r="A1200" s="72"/>
      <c r="B1200" s="38"/>
      <c r="C1200" s="19"/>
    </row>
    <row r="1201" spans="1:3" x14ac:dyDescent="0.2">
      <c r="A1201" s="72"/>
      <c r="B1201" s="38"/>
      <c r="C1201" s="19"/>
    </row>
    <row r="1202" spans="1:3" x14ac:dyDescent="0.2">
      <c r="A1202" s="72"/>
      <c r="B1202" s="38"/>
      <c r="C1202" s="19"/>
    </row>
    <row r="1203" spans="1:3" x14ac:dyDescent="0.2">
      <c r="A1203" s="72"/>
      <c r="B1203" s="38"/>
      <c r="C1203" s="19"/>
    </row>
    <row r="1204" spans="1:3" x14ac:dyDescent="0.2">
      <c r="A1204" s="72"/>
      <c r="B1204" s="38"/>
      <c r="C1204" s="19"/>
    </row>
    <row r="1205" spans="1:3" x14ac:dyDescent="0.2">
      <c r="A1205" s="72"/>
      <c r="B1205" s="38"/>
      <c r="C1205" s="19"/>
    </row>
    <row r="1206" spans="1:3" x14ac:dyDescent="0.2">
      <c r="A1206" s="72"/>
      <c r="B1206" s="38"/>
      <c r="C1206" s="19"/>
    </row>
    <row r="1207" spans="1:3" x14ac:dyDescent="0.2">
      <c r="A1207" s="72"/>
      <c r="B1207" s="38"/>
      <c r="C1207" s="19"/>
    </row>
    <row r="1208" spans="1:3" x14ac:dyDescent="0.2">
      <c r="A1208" s="72"/>
      <c r="B1208" s="38"/>
      <c r="C1208" s="19"/>
    </row>
    <row r="1209" spans="1:3" x14ac:dyDescent="0.2">
      <c r="A1209" s="72"/>
      <c r="B1209" s="38"/>
      <c r="C1209" s="19"/>
    </row>
    <row r="1210" spans="1:3" x14ac:dyDescent="0.2">
      <c r="A1210" s="72"/>
      <c r="B1210" s="38"/>
      <c r="C1210" s="19"/>
    </row>
    <row r="1211" spans="1:3" x14ac:dyDescent="0.2">
      <c r="A1211" s="72"/>
      <c r="B1211" s="38"/>
      <c r="C1211" s="19"/>
    </row>
    <row r="1212" spans="1:3" x14ac:dyDescent="0.2">
      <c r="A1212" s="72"/>
      <c r="B1212" s="38"/>
      <c r="C1212" s="19"/>
    </row>
    <row r="1213" spans="1:3" x14ac:dyDescent="0.2">
      <c r="A1213" s="72"/>
      <c r="B1213" s="38"/>
      <c r="C1213" s="19"/>
    </row>
    <row r="1214" spans="1:3" x14ac:dyDescent="0.2">
      <c r="A1214" s="72"/>
      <c r="B1214" s="38"/>
      <c r="C1214" s="19"/>
    </row>
    <row r="1215" spans="1:3" x14ac:dyDescent="0.2">
      <c r="A1215" s="72"/>
      <c r="B1215" s="38"/>
      <c r="C1215" s="19"/>
    </row>
    <row r="1216" spans="1:3" x14ac:dyDescent="0.2">
      <c r="A1216" s="72"/>
      <c r="B1216" s="38"/>
      <c r="C1216" s="19"/>
    </row>
    <row r="1217" spans="1:3" x14ac:dyDescent="0.2">
      <c r="A1217" s="72"/>
      <c r="B1217" s="38"/>
      <c r="C1217" s="73"/>
    </row>
    <row r="1218" spans="1:3" x14ac:dyDescent="0.2">
      <c r="A1218" s="72"/>
      <c r="B1218" s="38"/>
      <c r="C1218" s="73"/>
    </row>
    <row r="1219" spans="1:3" x14ac:dyDescent="0.2">
      <c r="A1219" s="72"/>
      <c r="B1219" s="38"/>
      <c r="C1219" s="73"/>
    </row>
    <row r="1220" spans="1:3" x14ac:dyDescent="0.2">
      <c r="A1220" s="72"/>
      <c r="B1220" s="38"/>
      <c r="C1220" s="73"/>
    </row>
    <row r="1221" spans="1:3" x14ac:dyDescent="0.2">
      <c r="A1221" s="72"/>
      <c r="B1221" s="38"/>
      <c r="C1221" s="73"/>
    </row>
    <row r="1222" spans="1:3" x14ac:dyDescent="0.2">
      <c r="A1222" s="72"/>
      <c r="B1222" s="38"/>
      <c r="C1222" s="73"/>
    </row>
    <row r="1223" spans="1:3" x14ac:dyDescent="0.2">
      <c r="A1223" s="72"/>
      <c r="B1223" s="38"/>
      <c r="C1223" s="73"/>
    </row>
    <row r="1224" spans="1:3" x14ac:dyDescent="0.2">
      <c r="A1224" s="72"/>
      <c r="B1224" s="38"/>
      <c r="C1224" s="73"/>
    </row>
    <row r="1225" spans="1:3" x14ac:dyDescent="0.2">
      <c r="A1225" s="72"/>
      <c r="B1225" s="38"/>
      <c r="C1225" s="73"/>
    </row>
    <row r="1226" spans="1:3" x14ac:dyDescent="0.2">
      <c r="A1226" s="72"/>
      <c r="B1226" s="38"/>
      <c r="C1226" s="73"/>
    </row>
    <row r="1227" spans="1:3" x14ac:dyDescent="0.2">
      <c r="A1227" s="72"/>
      <c r="B1227" s="38"/>
      <c r="C1227" s="73"/>
    </row>
    <row r="1228" spans="1:3" x14ac:dyDescent="0.2">
      <c r="A1228" s="72"/>
      <c r="B1228" s="38"/>
      <c r="C1228" s="73"/>
    </row>
    <row r="1229" spans="1:3" x14ac:dyDescent="0.2">
      <c r="A1229" s="72"/>
      <c r="B1229" s="38"/>
      <c r="C1229" s="73"/>
    </row>
    <row r="1230" spans="1:3" x14ac:dyDescent="0.2">
      <c r="A1230" s="72"/>
      <c r="B1230" s="38"/>
      <c r="C1230" s="73"/>
    </row>
    <row r="1231" spans="1:3" x14ac:dyDescent="0.2">
      <c r="A1231" s="72"/>
      <c r="B1231" s="38"/>
      <c r="C1231" s="73"/>
    </row>
    <row r="1232" spans="1:3" x14ac:dyDescent="0.2">
      <c r="A1232" s="72"/>
      <c r="B1232" s="38"/>
      <c r="C1232" s="73"/>
    </row>
    <row r="1233" spans="1:3" x14ac:dyDescent="0.2">
      <c r="A1233" s="72"/>
      <c r="B1233" s="38"/>
      <c r="C1233" s="73"/>
    </row>
    <row r="1234" spans="1:3" x14ac:dyDescent="0.2">
      <c r="A1234" s="72"/>
      <c r="B1234" s="38"/>
      <c r="C1234" s="73"/>
    </row>
    <row r="1235" spans="1:3" x14ac:dyDescent="0.2">
      <c r="A1235" s="72"/>
      <c r="B1235" s="38"/>
      <c r="C1235" s="73"/>
    </row>
    <row r="1236" spans="1:3" x14ac:dyDescent="0.2">
      <c r="A1236" s="72"/>
      <c r="B1236" s="38"/>
      <c r="C1236" s="73"/>
    </row>
    <row r="1237" spans="1:3" x14ac:dyDescent="0.2">
      <c r="A1237" s="72"/>
      <c r="B1237" s="38"/>
      <c r="C1237" s="73"/>
    </row>
    <row r="1238" spans="1:3" x14ac:dyDescent="0.2">
      <c r="A1238" s="72"/>
      <c r="B1238" s="38"/>
      <c r="C1238" s="73"/>
    </row>
    <row r="1239" spans="1:3" x14ac:dyDescent="0.2">
      <c r="A1239" s="72"/>
      <c r="B1239" s="38"/>
      <c r="C1239" s="73"/>
    </row>
    <row r="1240" spans="1:3" x14ac:dyDescent="0.2">
      <c r="A1240" s="72"/>
      <c r="B1240" s="38"/>
      <c r="C1240" s="73"/>
    </row>
    <row r="1241" spans="1:3" x14ac:dyDescent="0.2">
      <c r="A1241" s="72"/>
      <c r="B1241" s="38"/>
      <c r="C1241" s="73"/>
    </row>
    <row r="1242" spans="1:3" x14ac:dyDescent="0.2">
      <c r="A1242" s="72"/>
      <c r="B1242" s="38"/>
      <c r="C1242" s="73"/>
    </row>
    <row r="1243" spans="1:3" x14ac:dyDescent="0.2">
      <c r="A1243" s="72"/>
      <c r="B1243" s="38"/>
      <c r="C1243" s="73"/>
    </row>
    <row r="1244" spans="1:3" x14ac:dyDescent="0.2">
      <c r="A1244" s="72"/>
      <c r="B1244" s="38"/>
      <c r="C1244" s="73"/>
    </row>
    <row r="1245" spans="1:3" x14ac:dyDescent="0.2">
      <c r="A1245" s="72"/>
      <c r="B1245" s="38"/>
      <c r="C1245" s="73"/>
    </row>
    <row r="1246" spans="1:3" x14ac:dyDescent="0.2">
      <c r="A1246" s="72"/>
      <c r="B1246" s="38"/>
      <c r="C1246" s="73"/>
    </row>
    <row r="1247" spans="1:3" x14ac:dyDescent="0.2">
      <c r="A1247" s="72"/>
      <c r="B1247" s="38"/>
      <c r="C1247" s="73"/>
    </row>
    <row r="1248" spans="1:3" x14ac:dyDescent="0.2">
      <c r="A1248" s="72"/>
      <c r="B1248" s="38"/>
      <c r="C1248" s="73"/>
    </row>
    <row r="1249" spans="1:3" x14ac:dyDescent="0.2">
      <c r="A1249" s="72"/>
      <c r="B1249" s="38"/>
      <c r="C1249" s="73"/>
    </row>
    <row r="1250" spans="1:3" x14ac:dyDescent="0.2">
      <c r="A1250" s="72"/>
      <c r="B1250" s="38"/>
      <c r="C1250" s="73"/>
    </row>
    <row r="1251" spans="1:3" x14ac:dyDescent="0.2">
      <c r="A1251" s="72"/>
      <c r="B1251" s="38"/>
      <c r="C1251" s="73"/>
    </row>
    <row r="1252" spans="1:3" x14ac:dyDescent="0.2">
      <c r="A1252" s="72"/>
      <c r="B1252" s="38"/>
      <c r="C1252" s="73"/>
    </row>
    <row r="1253" spans="1:3" x14ac:dyDescent="0.2">
      <c r="A1253" s="72"/>
      <c r="B1253" s="38"/>
      <c r="C1253" s="73"/>
    </row>
    <row r="1254" spans="1:3" x14ac:dyDescent="0.2">
      <c r="A1254" s="72"/>
      <c r="B1254" s="38"/>
      <c r="C1254" s="73"/>
    </row>
    <row r="1255" spans="1:3" x14ac:dyDescent="0.2">
      <c r="A1255" s="72"/>
      <c r="B1255" s="38"/>
      <c r="C1255" s="73"/>
    </row>
    <row r="1256" spans="1:3" x14ac:dyDescent="0.2">
      <c r="A1256" s="72"/>
      <c r="B1256" s="38"/>
      <c r="C1256" s="73"/>
    </row>
    <row r="1257" spans="1:3" x14ac:dyDescent="0.2">
      <c r="A1257" s="72"/>
      <c r="B1257" s="38"/>
      <c r="C1257" s="73"/>
    </row>
    <row r="1258" spans="1:3" x14ac:dyDescent="0.2">
      <c r="A1258" s="72"/>
      <c r="B1258" s="38"/>
      <c r="C1258" s="73"/>
    </row>
    <row r="1259" spans="1:3" x14ac:dyDescent="0.2">
      <c r="A1259" s="72"/>
      <c r="B1259" s="38"/>
      <c r="C1259" s="73"/>
    </row>
    <row r="1260" spans="1:3" x14ac:dyDescent="0.2">
      <c r="A1260" s="72"/>
      <c r="B1260" s="38"/>
      <c r="C1260" s="73"/>
    </row>
    <row r="1261" spans="1:3" x14ac:dyDescent="0.2">
      <c r="A1261" s="72"/>
      <c r="B1261" s="38"/>
      <c r="C1261" s="73"/>
    </row>
    <row r="1262" spans="1:3" x14ac:dyDescent="0.2">
      <c r="A1262" s="72"/>
      <c r="B1262" s="38"/>
      <c r="C1262" s="73"/>
    </row>
    <row r="1263" spans="1:3" x14ac:dyDescent="0.2">
      <c r="A1263" s="72"/>
      <c r="B1263" s="38"/>
      <c r="C1263" s="73"/>
    </row>
    <row r="1264" spans="1:3" x14ac:dyDescent="0.2">
      <c r="A1264" s="72"/>
      <c r="B1264" s="38"/>
      <c r="C1264" s="73"/>
    </row>
    <row r="1265" spans="1:3" x14ac:dyDescent="0.2">
      <c r="A1265" s="72"/>
      <c r="B1265" s="38"/>
      <c r="C1265" s="73"/>
    </row>
    <row r="1266" spans="1:3" x14ac:dyDescent="0.2">
      <c r="A1266" s="72"/>
      <c r="B1266" s="38"/>
      <c r="C1266" s="73"/>
    </row>
    <row r="1267" spans="1:3" x14ac:dyDescent="0.2">
      <c r="A1267" s="72"/>
      <c r="B1267" s="38"/>
      <c r="C1267" s="73"/>
    </row>
    <row r="1268" spans="1:3" x14ac:dyDescent="0.2">
      <c r="A1268" s="72"/>
      <c r="B1268" s="38"/>
      <c r="C1268" s="73"/>
    </row>
    <row r="1269" spans="1:3" x14ac:dyDescent="0.2">
      <c r="A1269" s="72"/>
      <c r="B1269" s="38"/>
      <c r="C1269" s="73"/>
    </row>
    <row r="1270" spans="1:3" x14ac:dyDescent="0.2">
      <c r="A1270" s="72"/>
      <c r="B1270" s="38"/>
      <c r="C1270" s="73"/>
    </row>
    <row r="1271" spans="1:3" x14ac:dyDescent="0.2">
      <c r="A1271" s="72"/>
      <c r="B1271" s="38"/>
      <c r="C1271" s="73"/>
    </row>
    <row r="1272" spans="1:3" x14ac:dyDescent="0.2">
      <c r="A1272" s="72"/>
      <c r="B1272" s="38"/>
      <c r="C1272" s="73"/>
    </row>
    <row r="1273" spans="1:3" x14ac:dyDescent="0.2">
      <c r="A1273" s="72"/>
      <c r="B1273" s="38"/>
      <c r="C1273" s="73"/>
    </row>
    <row r="1274" spans="1:3" x14ac:dyDescent="0.2">
      <c r="A1274" s="72"/>
      <c r="B1274" s="38"/>
      <c r="C1274" s="73"/>
    </row>
    <row r="1275" spans="1:3" x14ac:dyDescent="0.2">
      <c r="A1275" s="72"/>
      <c r="B1275" s="38"/>
      <c r="C1275" s="73"/>
    </row>
    <row r="1276" spans="1:3" x14ac:dyDescent="0.2">
      <c r="A1276" s="72"/>
      <c r="B1276" s="38"/>
      <c r="C1276" s="73"/>
    </row>
    <row r="1277" spans="1:3" x14ac:dyDescent="0.2">
      <c r="A1277" s="72"/>
      <c r="B1277" s="38"/>
      <c r="C1277" s="73"/>
    </row>
    <row r="1278" spans="1:3" x14ac:dyDescent="0.2">
      <c r="A1278" s="72"/>
      <c r="B1278" s="38"/>
      <c r="C1278" s="73"/>
    </row>
    <row r="1279" spans="1:3" x14ac:dyDescent="0.2">
      <c r="A1279" s="72"/>
      <c r="B1279" s="38"/>
      <c r="C1279" s="73"/>
    </row>
    <row r="1280" spans="1:3" x14ac:dyDescent="0.2">
      <c r="A1280" s="72"/>
      <c r="B1280" s="38"/>
      <c r="C1280" s="73"/>
    </row>
    <row r="1281" spans="1:3" x14ac:dyDescent="0.2">
      <c r="A1281" s="72"/>
      <c r="B1281" s="38"/>
      <c r="C1281" s="73"/>
    </row>
    <row r="1282" spans="1:3" x14ac:dyDescent="0.2">
      <c r="A1282" s="72"/>
      <c r="B1282" s="38"/>
      <c r="C1282" s="73"/>
    </row>
    <row r="1283" spans="1:3" x14ac:dyDescent="0.2">
      <c r="A1283" s="72"/>
      <c r="B1283" s="38"/>
      <c r="C1283" s="73"/>
    </row>
    <row r="1284" spans="1:3" x14ac:dyDescent="0.2">
      <c r="A1284" s="72"/>
      <c r="B1284" s="38"/>
      <c r="C1284" s="73"/>
    </row>
    <row r="1285" spans="1:3" x14ac:dyDescent="0.2">
      <c r="A1285" s="72"/>
      <c r="B1285" s="38"/>
      <c r="C1285" s="73"/>
    </row>
    <row r="1286" spans="1:3" x14ac:dyDescent="0.2">
      <c r="A1286" s="72"/>
      <c r="B1286" s="38"/>
      <c r="C1286" s="73"/>
    </row>
    <row r="1287" spans="1:3" x14ac:dyDescent="0.2">
      <c r="A1287" s="72"/>
      <c r="B1287" s="38"/>
      <c r="C1287" s="73"/>
    </row>
    <row r="1288" spans="1:3" x14ac:dyDescent="0.2">
      <c r="A1288" s="72"/>
      <c r="B1288" s="38"/>
      <c r="C1288" s="73"/>
    </row>
    <row r="1289" spans="1:3" x14ac:dyDescent="0.2">
      <c r="A1289" s="72"/>
      <c r="B1289" s="38"/>
      <c r="C1289" s="73"/>
    </row>
    <row r="1290" spans="1:3" x14ac:dyDescent="0.2">
      <c r="A1290" s="72"/>
      <c r="B1290" s="38"/>
      <c r="C1290" s="73"/>
    </row>
    <row r="1291" spans="1:3" x14ac:dyDescent="0.2">
      <c r="A1291" s="72"/>
      <c r="B1291" s="38"/>
      <c r="C1291" s="73"/>
    </row>
    <row r="1292" spans="1:3" x14ac:dyDescent="0.2">
      <c r="A1292" s="72"/>
      <c r="B1292" s="38"/>
      <c r="C1292" s="73"/>
    </row>
    <row r="1293" spans="1:3" x14ac:dyDescent="0.2">
      <c r="A1293" s="72"/>
      <c r="B1293" s="38"/>
      <c r="C1293" s="73"/>
    </row>
    <row r="1294" spans="1:3" x14ac:dyDescent="0.2">
      <c r="A1294" s="72"/>
      <c r="B1294" s="38"/>
      <c r="C1294" s="73"/>
    </row>
    <row r="1295" spans="1:3" x14ac:dyDescent="0.2">
      <c r="A1295" s="72"/>
      <c r="B1295" s="38"/>
      <c r="C1295" s="73"/>
    </row>
    <row r="1296" spans="1:3" x14ac:dyDescent="0.2">
      <c r="A1296" s="72"/>
      <c r="B1296" s="38"/>
      <c r="C1296" s="73"/>
    </row>
    <row r="1297" spans="1:3" x14ac:dyDescent="0.2">
      <c r="A1297" s="72"/>
      <c r="B1297" s="38"/>
      <c r="C1297" s="73"/>
    </row>
    <row r="1298" spans="1:3" x14ac:dyDescent="0.2">
      <c r="A1298" s="72"/>
      <c r="B1298" s="38"/>
      <c r="C1298" s="73"/>
    </row>
    <row r="1299" spans="1:3" x14ac:dyDescent="0.2">
      <c r="A1299" s="72"/>
      <c r="B1299" s="38"/>
      <c r="C1299" s="73"/>
    </row>
    <row r="1300" spans="1:3" x14ac:dyDescent="0.2">
      <c r="A1300" s="72"/>
      <c r="B1300" s="38"/>
      <c r="C1300" s="73"/>
    </row>
    <row r="1301" spans="1:3" x14ac:dyDescent="0.2">
      <c r="A1301" s="72"/>
      <c r="B1301" s="38"/>
      <c r="C1301" s="73"/>
    </row>
    <row r="1302" spans="1:3" x14ac:dyDescent="0.2">
      <c r="A1302" s="72"/>
      <c r="B1302" s="38"/>
      <c r="C1302" s="73"/>
    </row>
    <row r="1303" spans="1:3" x14ac:dyDescent="0.2">
      <c r="A1303" s="72"/>
      <c r="B1303" s="38"/>
      <c r="C1303" s="73"/>
    </row>
    <row r="1304" spans="1:3" x14ac:dyDescent="0.2">
      <c r="A1304" s="72"/>
      <c r="B1304" s="38"/>
      <c r="C1304" s="73"/>
    </row>
    <row r="1305" spans="1:3" x14ac:dyDescent="0.2">
      <c r="A1305" s="72"/>
      <c r="B1305" s="38"/>
      <c r="C1305" s="73"/>
    </row>
    <row r="1306" spans="1:3" x14ac:dyDescent="0.2">
      <c r="A1306" s="72"/>
      <c r="B1306" s="38"/>
      <c r="C1306" s="73"/>
    </row>
    <row r="1307" spans="1:3" x14ac:dyDescent="0.2">
      <c r="A1307" s="72"/>
      <c r="B1307" s="38"/>
      <c r="C1307" s="73"/>
    </row>
    <row r="1308" spans="1:3" x14ac:dyDescent="0.2">
      <c r="A1308" s="72"/>
      <c r="B1308" s="38"/>
      <c r="C1308" s="73"/>
    </row>
    <row r="1309" spans="1:3" x14ac:dyDescent="0.2">
      <c r="A1309" s="72"/>
      <c r="B1309" s="38"/>
      <c r="C1309" s="73"/>
    </row>
    <row r="1310" spans="1:3" x14ac:dyDescent="0.2">
      <c r="A1310" s="72"/>
      <c r="B1310" s="38"/>
      <c r="C1310" s="73"/>
    </row>
    <row r="1311" spans="1:3" x14ac:dyDescent="0.2">
      <c r="A1311" s="72"/>
      <c r="B1311" s="38"/>
      <c r="C1311" s="73"/>
    </row>
    <row r="1312" spans="1:3" x14ac:dyDescent="0.2">
      <c r="A1312" s="72"/>
      <c r="B1312" s="38"/>
      <c r="C1312" s="73"/>
    </row>
    <row r="1313" spans="1:3" x14ac:dyDescent="0.2">
      <c r="A1313" s="72"/>
      <c r="B1313" s="38"/>
      <c r="C1313" s="73"/>
    </row>
    <row r="1314" spans="1:3" x14ac:dyDescent="0.2">
      <c r="A1314" s="72"/>
      <c r="B1314" s="38"/>
      <c r="C1314" s="73"/>
    </row>
    <row r="1315" spans="1:3" x14ac:dyDescent="0.2">
      <c r="A1315" s="72"/>
      <c r="B1315" s="38"/>
      <c r="C1315" s="73"/>
    </row>
    <row r="1316" spans="1:3" x14ac:dyDescent="0.2">
      <c r="A1316" s="72"/>
      <c r="B1316" s="38"/>
      <c r="C1316" s="73"/>
    </row>
    <row r="1317" spans="1:3" x14ac:dyDescent="0.2">
      <c r="A1317" s="72"/>
      <c r="B1317" s="38"/>
      <c r="C1317" s="73"/>
    </row>
    <row r="1318" spans="1:3" x14ac:dyDescent="0.2">
      <c r="A1318" s="72"/>
      <c r="B1318" s="38"/>
      <c r="C1318" s="73"/>
    </row>
    <row r="1319" spans="1:3" x14ac:dyDescent="0.2">
      <c r="A1319" s="72"/>
      <c r="B1319" s="38"/>
      <c r="C1319" s="73"/>
    </row>
    <row r="1320" spans="1:3" x14ac:dyDescent="0.2">
      <c r="A1320" s="72"/>
      <c r="B1320" s="38"/>
      <c r="C1320" s="73"/>
    </row>
    <row r="1321" spans="1:3" x14ac:dyDescent="0.2">
      <c r="A1321" s="72"/>
      <c r="B1321" s="38"/>
      <c r="C1321" s="73"/>
    </row>
    <row r="1322" spans="1:3" x14ac:dyDescent="0.2">
      <c r="A1322" s="72"/>
      <c r="B1322" s="38"/>
      <c r="C1322" s="73"/>
    </row>
    <row r="1323" spans="1:3" x14ac:dyDescent="0.2">
      <c r="A1323" s="72"/>
      <c r="B1323" s="38"/>
      <c r="C1323" s="73"/>
    </row>
    <row r="1324" spans="1:3" x14ac:dyDescent="0.2">
      <c r="A1324" s="72"/>
      <c r="B1324" s="38"/>
      <c r="C1324" s="73"/>
    </row>
    <row r="1325" spans="1:3" x14ac:dyDescent="0.2">
      <c r="A1325" s="72"/>
      <c r="B1325" s="38"/>
      <c r="C1325" s="73"/>
    </row>
    <row r="1326" spans="1:3" x14ac:dyDescent="0.2">
      <c r="A1326" s="72"/>
      <c r="B1326" s="38"/>
      <c r="C1326" s="73"/>
    </row>
    <row r="1327" spans="1:3" x14ac:dyDescent="0.2">
      <c r="A1327" s="72"/>
      <c r="B1327" s="38"/>
      <c r="C1327" s="73"/>
    </row>
    <row r="1328" spans="1:3" x14ac:dyDescent="0.2">
      <c r="A1328" s="72"/>
      <c r="B1328" s="38"/>
      <c r="C1328" s="73"/>
    </row>
    <row r="1329" spans="1:3" x14ac:dyDescent="0.2">
      <c r="A1329" s="72"/>
      <c r="B1329" s="38"/>
      <c r="C1329" s="73"/>
    </row>
    <row r="1330" spans="1:3" x14ac:dyDescent="0.2">
      <c r="A1330" s="72"/>
      <c r="B1330" s="38"/>
      <c r="C1330" s="73"/>
    </row>
    <row r="1331" spans="1:3" x14ac:dyDescent="0.2">
      <c r="A1331" s="72"/>
      <c r="B1331" s="38"/>
      <c r="C1331" s="73"/>
    </row>
    <row r="1332" spans="1:3" x14ac:dyDescent="0.2">
      <c r="A1332" s="72"/>
      <c r="B1332" s="38"/>
      <c r="C1332" s="73"/>
    </row>
    <row r="1333" spans="1:3" x14ac:dyDescent="0.2">
      <c r="A1333" s="72"/>
      <c r="B1333" s="38"/>
      <c r="C1333" s="73"/>
    </row>
    <row r="1334" spans="1:3" x14ac:dyDescent="0.2">
      <c r="A1334" s="72"/>
      <c r="B1334" s="38"/>
      <c r="C1334" s="73"/>
    </row>
    <row r="1335" spans="1:3" x14ac:dyDescent="0.2">
      <c r="A1335" s="72"/>
      <c r="B1335" s="38"/>
      <c r="C1335" s="73"/>
    </row>
    <row r="1336" spans="1:3" x14ac:dyDescent="0.2">
      <c r="A1336" s="72"/>
      <c r="B1336" s="38"/>
      <c r="C1336" s="73"/>
    </row>
    <row r="1337" spans="1:3" x14ac:dyDescent="0.2">
      <c r="A1337" s="72"/>
      <c r="B1337" s="38"/>
      <c r="C1337" s="73"/>
    </row>
    <row r="1338" spans="1:3" x14ac:dyDescent="0.2">
      <c r="A1338" s="72"/>
      <c r="B1338" s="38"/>
      <c r="C1338" s="73"/>
    </row>
    <row r="1339" spans="1:3" x14ac:dyDescent="0.2">
      <c r="A1339" s="72"/>
      <c r="B1339" s="38"/>
      <c r="C1339" s="73"/>
    </row>
    <row r="1340" spans="1:3" x14ac:dyDescent="0.2">
      <c r="A1340" s="72"/>
      <c r="B1340" s="38"/>
      <c r="C1340" s="73"/>
    </row>
    <row r="1341" spans="1:3" x14ac:dyDescent="0.2">
      <c r="A1341" s="72"/>
      <c r="B1341" s="38"/>
      <c r="C1341" s="73"/>
    </row>
    <row r="1342" spans="1:3" x14ac:dyDescent="0.2">
      <c r="A1342" s="72"/>
      <c r="B1342" s="38"/>
      <c r="C1342" s="73"/>
    </row>
    <row r="1343" spans="1:3" x14ac:dyDescent="0.2">
      <c r="A1343" s="72"/>
      <c r="B1343" s="38"/>
      <c r="C1343" s="73"/>
    </row>
    <row r="1344" spans="1:3" x14ac:dyDescent="0.2">
      <c r="A1344" s="72"/>
      <c r="B1344" s="38"/>
      <c r="C1344" s="73"/>
    </row>
    <row r="1345" spans="1:3" x14ac:dyDescent="0.2">
      <c r="A1345" s="72"/>
      <c r="B1345" s="38"/>
      <c r="C1345" s="73"/>
    </row>
    <row r="1346" spans="1:3" x14ac:dyDescent="0.2">
      <c r="A1346" s="72"/>
      <c r="B1346" s="38"/>
      <c r="C1346" s="73"/>
    </row>
    <row r="1347" spans="1:3" x14ac:dyDescent="0.2">
      <c r="A1347" s="72"/>
      <c r="B1347" s="38"/>
      <c r="C1347" s="73"/>
    </row>
    <row r="1348" spans="1:3" x14ac:dyDescent="0.2">
      <c r="A1348" s="72"/>
      <c r="B1348" s="38"/>
      <c r="C1348" s="73"/>
    </row>
    <row r="1349" spans="1:3" x14ac:dyDescent="0.2">
      <c r="A1349" s="72"/>
      <c r="B1349" s="38"/>
      <c r="C1349" s="73"/>
    </row>
    <row r="1350" spans="1:3" x14ac:dyDescent="0.2">
      <c r="A1350" s="72"/>
      <c r="B1350" s="38"/>
      <c r="C1350" s="73"/>
    </row>
    <row r="1351" spans="1:3" x14ac:dyDescent="0.2">
      <c r="A1351" s="72"/>
      <c r="B1351" s="38"/>
      <c r="C1351" s="73"/>
    </row>
    <row r="1352" spans="1:3" x14ac:dyDescent="0.2">
      <c r="A1352" s="72"/>
      <c r="B1352" s="38"/>
      <c r="C1352" s="73"/>
    </row>
    <row r="1353" spans="1:3" x14ac:dyDescent="0.2">
      <c r="A1353" s="72"/>
      <c r="B1353" s="38"/>
      <c r="C1353" s="73"/>
    </row>
    <row r="1354" spans="1:3" x14ac:dyDescent="0.2">
      <c r="A1354" s="72"/>
      <c r="B1354" s="38"/>
      <c r="C1354" s="73"/>
    </row>
    <row r="1355" spans="1:3" x14ac:dyDescent="0.2">
      <c r="A1355" s="72"/>
      <c r="B1355" s="38"/>
      <c r="C1355" s="73"/>
    </row>
    <row r="1356" spans="1:3" x14ac:dyDescent="0.2">
      <c r="A1356" s="72"/>
      <c r="B1356" s="38"/>
      <c r="C1356" s="73"/>
    </row>
    <row r="1357" spans="1:3" x14ac:dyDescent="0.2">
      <c r="A1357" s="72"/>
      <c r="B1357" s="38"/>
      <c r="C1357" s="73"/>
    </row>
    <row r="1358" spans="1:3" x14ac:dyDescent="0.2">
      <c r="A1358" s="72"/>
      <c r="B1358" s="38"/>
      <c r="C1358" s="73"/>
    </row>
    <row r="1359" spans="1:3" x14ac:dyDescent="0.2">
      <c r="A1359" s="72"/>
      <c r="B1359" s="38"/>
      <c r="C1359" s="73"/>
    </row>
    <row r="1360" spans="1:3" x14ac:dyDescent="0.2">
      <c r="A1360" s="72"/>
      <c r="B1360" s="38"/>
      <c r="C1360" s="73"/>
    </row>
    <row r="1361" spans="1:3" x14ac:dyDescent="0.2">
      <c r="A1361" s="72"/>
      <c r="B1361" s="38"/>
      <c r="C1361" s="73"/>
    </row>
    <row r="1362" spans="1:3" x14ac:dyDescent="0.2">
      <c r="A1362" s="72"/>
      <c r="B1362" s="38"/>
      <c r="C1362" s="73"/>
    </row>
    <row r="1363" spans="1:3" x14ac:dyDescent="0.2">
      <c r="A1363" s="72"/>
      <c r="B1363" s="38"/>
      <c r="C1363" s="73"/>
    </row>
    <row r="1364" spans="1:3" x14ac:dyDescent="0.2">
      <c r="A1364" s="72"/>
      <c r="B1364" s="38"/>
      <c r="C1364" s="73"/>
    </row>
    <row r="1365" spans="1:3" x14ac:dyDescent="0.2">
      <c r="A1365" s="72"/>
      <c r="B1365" s="38"/>
      <c r="C1365" s="73"/>
    </row>
    <row r="1366" spans="1:3" x14ac:dyDescent="0.2">
      <c r="A1366" s="72"/>
      <c r="B1366" s="38"/>
      <c r="C1366" s="73"/>
    </row>
    <row r="1367" spans="1:3" x14ac:dyDescent="0.2">
      <c r="A1367" s="72"/>
      <c r="B1367" s="38"/>
      <c r="C1367" s="73"/>
    </row>
    <row r="1368" spans="1:3" x14ac:dyDescent="0.2">
      <c r="A1368" s="72"/>
      <c r="B1368" s="38"/>
      <c r="C1368" s="73"/>
    </row>
    <row r="1369" spans="1:3" x14ac:dyDescent="0.2">
      <c r="A1369" s="72"/>
      <c r="B1369" s="38"/>
      <c r="C1369" s="73"/>
    </row>
    <row r="1370" spans="1:3" x14ac:dyDescent="0.2">
      <c r="A1370" s="72"/>
      <c r="B1370" s="38"/>
      <c r="C1370" s="73"/>
    </row>
    <row r="1371" spans="1:3" x14ac:dyDescent="0.2">
      <c r="A1371" s="72"/>
      <c r="B1371" s="38"/>
      <c r="C1371" s="73"/>
    </row>
    <row r="1372" spans="1:3" x14ac:dyDescent="0.2">
      <c r="A1372" s="72"/>
      <c r="B1372" s="38"/>
      <c r="C1372" s="73"/>
    </row>
    <row r="1373" spans="1:3" x14ac:dyDescent="0.2">
      <c r="A1373" s="72"/>
      <c r="B1373" s="38"/>
      <c r="C1373" s="73"/>
    </row>
    <row r="1374" spans="1:3" x14ac:dyDescent="0.2">
      <c r="A1374" s="72"/>
      <c r="B1374" s="38"/>
      <c r="C1374" s="73"/>
    </row>
    <row r="1375" spans="1:3" x14ac:dyDescent="0.2">
      <c r="A1375" s="72"/>
      <c r="B1375" s="38"/>
      <c r="C1375" s="73"/>
    </row>
    <row r="1376" spans="1:3" x14ac:dyDescent="0.2">
      <c r="A1376" s="72"/>
      <c r="B1376" s="38"/>
      <c r="C1376" s="73"/>
    </row>
    <row r="1377" spans="1:3" x14ac:dyDescent="0.2">
      <c r="A1377" s="72"/>
      <c r="B1377" s="38"/>
      <c r="C1377" s="73"/>
    </row>
    <row r="1378" spans="1:3" x14ac:dyDescent="0.2">
      <c r="A1378" s="72"/>
      <c r="B1378" s="38"/>
      <c r="C1378" s="73"/>
    </row>
    <row r="1379" spans="1:3" x14ac:dyDescent="0.2">
      <c r="A1379" s="72"/>
      <c r="B1379" s="38"/>
      <c r="C1379" s="73"/>
    </row>
    <row r="1380" spans="1:3" x14ac:dyDescent="0.2">
      <c r="A1380" s="72"/>
      <c r="B1380" s="38"/>
      <c r="C1380" s="73"/>
    </row>
    <row r="1381" spans="1:3" x14ac:dyDescent="0.2">
      <c r="A1381" s="72"/>
      <c r="B1381" s="38"/>
      <c r="C1381" s="73"/>
    </row>
    <row r="1382" spans="1:3" x14ac:dyDescent="0.2">
      <c r="A1382" s="72"/>
      <c r="B1382" s="38"/>
      <c r="C1382" s="73"/>
    </row>
    <row r="1383" spans="1:3" x14ac:dyDescent="0.2">
      <c r="A1383" s="72"/>
      <c r="B1383" s="38"/>
      <c r="C1383" s="73"/>
    </row>
    <row r="1384" spans="1:3" x14ac:dyDescent="0.2">
      <c r="A1384" s="72"/>
      <c r="B1384" s="38"/>
      <c r="C1384" s="73"/>
    </row>
    <row r="1385" spans="1:3" x14ac:dyDescent="0.2">
      <c r="A1385" s="72"/>
      <c r="B1385" s="38"/>
      <c r="C1385" s="73"/>
    </row>
    <row r="1386" spans="1:3" x14ac:dyDescent="0.2">
      <c r="A1386" s="72"/>
      <c r="B1386" s="38"/>
      <c r="C1386" s="73"/>
    </row>
    <row r="1387" spans="1:3" x14ac:dyDescent="0.2">
      <c r="A1387" s="72"/>
      <c r="B1387" s="38"/>
      <c r="C1387" s="73"/>
    </row>
    <row r="1388" spans="1:3" x14ac:dyDescent="0.2">
      <c r="A1388" s="72"/>
      <c r="B1388" s="38"/>
      <c r="C1388" s="73"/>
    </row>
    <row r="1389" spans="1:3" x14ac:dyDescent="0.2">
      <c r="A1389" s="72"/>
      <c r="B1389" s="38"/>
      <c r="C1389" s="73"/>
    </row>
    <row r="1390" spans="1:3" x14ac:dyDescent="0.2">
      <c r="A1390" s="72"/>
      <c r="B1390" s="38"/>
      <c r="C1390" s="73"/>
    </row>
    <row r="1391" spans="1:3" x14ac:dyDescent="0.2">
      <c r="A1391" s="72"/>
      <c r="B1391" s="38"/>
      <c r="C1391" s="73"/>
    </row>
    <row r="1392" spans="1:3" x14ac:dyDescent="0.2">
      <c r="A1392" s="72"/>
      <c r="B1392" s="38"/>
      <c r="C1392" s="73"/>
    </row>
    <row r="1393" spans="1:3" x14ac:dyDescent="0.2">
      <c r="A1393" s="72"/>
      <c r="B1393" s="38"/>
      <c r="C1393" s="73"/>
    </row>
    <row r="1394" spans="1:3" x14ac:dyDescent="0.2">
      <c r="A1394" s="72"/>
      <c r="B1394" s="38"/>
      <c r="C1394" s="73"/>
    </row>
    <row r="1395" spans="1:3" x14ac:dyDescent="0.2">
      <c r="A1395" s="72"/>
      <c r="B1395" s="38"/>
      <c r="C1395" s="73"/>
    </row>
    <row r="1396" spans="1:3" x14ac:dyDescent="0.2">
      <c r="A1396" s="72"/>
      <c r="B1396" s="38"/>
      <c r="C1396" s="73"/>
    </row>
    <row r="1397" spans="1:3" x14ac:dyDescent="0.2">
      <c r="A1397" s="72"/>
      <c r="B1397" s="38"/>
      <c r="C1397" s="73"/>
    </row>
    <row r="1398" spans="1:3" x14ac:dyDescent="0.2">
      <c r="A1398" s="72"/>
      <c r="B1398" s="38"/>
      <c r="C1398" s="73"/>
    </row>
    <row r="1399" spans="1:3" x14ac:dyDescent="0.2">
      <c r="A1399" s="72"/>
      <c r="B1399" s="38"/>
      <c r="C1399" s="73"/>
    </row>
    <row r="1400" spans="1:3" x14ac:dyDescent="0.2">
      <c r="A1400" s="72"/>
      <c r="B1400" s="38"/>
      <c r="C1400" s="73"/>
    </row>
    <row r="1401" spans="1:3" x14ac:dyDescent="0.2">
      <c r="A1401" s="72"/>
      <c r="B1401" s="38"/>
      <c r="C1401" s="73"/>
    </row>
    <row r="1402" spans="1:3" x14ac:dyDescent="0.2">
      <c r="A1402" s="72"/>
      <c r="B1402" s="38"/>
      <c r="C1402" s="73"/>
    </row>
    <row r="1403" spans="1:3" x14ac:dyDescent="0.2">
      <c r="A1403" s="72"/>
      <c r="B1403" s="38"/>
      <c r="C1403" s="73"/>
    </row>
    <row r="1404" spans="1:3" x14ac:dyDescent="0.2">
      <c r="A1404" s="72"/>
      <c r="B1404" s="38"/>
      <c r="C1404" s="73"/>
    </row>
    <row r="1405" spans="1:3" x14ac:dyDescent="0.2">
      <c r="A1405" s="72"/>
      <c r="B1405" s="38"/>
      <c r="C1405" s="73"/>
    </row>
    <row r="1406" spans="1:3" x14ac:dyDescent="0.2">
      <c r="A1406" s="72"/>
      <c r="B1406" s="38"/>
      <c r="C1406" s="73"/>
    </row>
    <row r="1407" spans="1:3" x14ac:dyDescent="0.2">
      <c r="A1407" s="72"/>
      <c r="B1407" s="38"/>
      <c r="C1407" s="73"/>
    </row>
    <row r="1408" spans="1:3" x14ac:dyDescent="0.2">
      <c r="A1408" s="72"/>
      <c r="B1408" s="38"/>
      <c r="C1408" s="73"/>
    </row>
    <row r="1409" spans="1:3" x14ac:dyDescent="0.2">
      <c r="A1409" s="72"/>
      <c r="B1409" s="38"/>
      <c r="C1409" s="73"/>
    </row>
    <row r="1410" spans="1:3" x14ac:dyDescent="0.2">
      <c r="A1410" s="72"/>
      <c r="B1410" s="38"/>
      <c r="C1410" s="73"/>
    </row>
    <row r="1411" spans="1:3" x14ac:dyDescent="0.2">
      <c r="A1411" s="72"/>
      <c r="B1411" s="38"/>
      <c r="C1411" s="73"/>
    </row>
    <row r="1412" spans="1:3" x14ac:dyDescent="0.2">
      <c r="A1412" s="72"/>
      <c r="B1412" s="38"/>
      <c r="C1412" s="73"/>
    </row>
    <row r="1413" spans="1:3" x14ac:dyDescent="0.2">
      <c r="A1413" s="72"/>
      <c r="B1413" s="38"/>
      <c r="C1413" s="73"/>
    </row>
    <row r="1414" spans="1:3" x14ac:dyDescent="0.2">
      <c r="A1414" s="72"/>
      <c r="B1414" s="38"/>
      <c r="C1414" s="73"/>
    </row>
    <row r="1415" spans="1:3" x14ac:dyDescent="0.2">
      <c r="A1415" s="72"/>
      <c r="B1415" s="38"/>
      <c r="C1415" s="73"/>
    </row>
    <row r="1416" spans="1:3" x14ac:dyDescent="0.2">
      <c r="A1416" s="72"/>
      <c r="B1416" s="38"/>
      <c r="C1416" s="73"/>
    </row>
    <row r="1417" spans="1:3" x14ac:dyDescent="0.2">
      <c r="A1417" s="72"/>
      <c r="B1417" s="38"/>
      <c r="C1417" s="73"/>
    </row>
    <row r="1418" spans="1:3" x14ac:dyDescent="0.2">
      <c r="A1418" s="72"/>
      <c r="B1418" s="38"/>
      <c r="C1418" s="73"/>
    </row>
    <row r="1419" spans="1:3" x14ac:dyDescent="0.2">
      <c r="A1419" s="72"/>
      <c r="B1419" s="38"/>
      <c r="C1419" s="73"/>
    </row>
    <row r="1420" spans="1:3" x14ac:dyDescent="0.2">
      <c r="A1420" s="72"/>
      <c r="B1420" s="38"/>
      <c r="C1420" s="73"/>
    </row>
    <row r="1421" spans="1:3" x14ac:dyDescent="0.2">
      <c r="A1421" s="72"/>
      <c r="B1421" s="38"/>
      <c r="C1421" s="73"/>
    </row>
    <row r="1422" spans="1:3" x14ac:dyDescent="0.2">
      <c r="A1422" s="72"/>
      <c r="B1422" s="38"/>
      <c r="C1422" s="73"/>
    </row>
    <row r="1423" spans="1:3" x14ac:dyDescent="0.2">
      <c r="A1423" s="72"/>
      <c r="B1423" s="38"/>
      <c r="C1423" s="73"/>
    </row>
    <row r="1424" spans="1:3" x14ac:dyDescent="0.2">
      <c r="A1424" s="72"/>
      <c r="B1424" s="38"/>
      <c r="C1424" s="73"/>
    </row>
    <row r="1425" spans="1:3" x14ac:dyDescent="0.2">
      <c r="A1425" s="72"/>
      <c r="B1425" s="38"/>
      <c r="C1425" s="73"/>
    </row>
    <row r="1426" spans="1:3" x14ac:dyDescent="0.2">
      <c r="A1426" s="72"/>
      <c r="B1426" s="38"/>
      <c r="C1426" s="73"/>
    </row>
    <row r="1427" spans="1:3" x14ac:dyDescent="0.2">
      <c r="A1427" s="72"/>
      <c r="B1427" s="38"/>
      <c r="C1427" s="73"/>
    </row>
    <row r="1428" spans="1:3" x14ac:dyDescent="0.2">
      <c r="A1428" s="72"/>
      <c r="B1428" s="38"/>
      <c r="C1428" s="73"/>
    </row>
    <row r="1429" spans="1:3" x14ac:dyDescent="0.2">
      <c r="A1429" s="72"/>
      <c r="B1429" s="38"/>
      <c r="C1429" s="73"/>
    </row>
    <row r="1430" spans="1:3" x14ac:dyDescent="0.2">
      <c r="A1430" s="72"/>
      <c r="B1430" s="38"/>
      <c r="C1430" s="73"/>
    </row>
    <row r="1431" spans="1:3" x14ac:dyDescent="0.2">
      <c r="A1431" s="72"/>
      <c r="B1431" s="38"/>
      <c r="C1431" s="73"/>
    </row>
    <row r="1432" spans="1:3" x14ac:dyDescent="0.2">
      <c r="A1432" s="72"/>
      <c r="B1432" s="38"/>
      <c r="C1432" s="73"/>
    </row>
    <row r="1433" spans="1:3" x14ac:dyDescent="0.2">
      <c r="A1433" s="72"/>
      <c r="B1433" s="38"/>
      <c r="C1433" s="73"/>
    </row>
    <row r="1434" spans="1:3" x14ac:dyDescent="0.2">
      <c r="A1434" s="72"/>
      <c r="B1434" s="38"/>
      <c r="C1434" s="73"/>
    </row>
    <row r="1435" spans="1:3" x14ac:dyDescent="0.2">
      <c r="A1435" s="72"/>
      <c r="B1435" s="38"/>
      <c r="C1435" s="73"/>
    </row>
    <row r="1436" spans="1:3" x14ac:dyDescent="0.2">
      <c r="A1436" s="72"/>
      <c r="B1436" s="38"/>
      <c r="C1436" s="73"/>
    </row>
    <row r="1437" spans="1:3" x14ac:dyDescent="0.2">
      <c r="A1437" s="72"/>
      <c r="B1437" s="38"/>
      <c r="C1437" s="73"/>
    </row>
    <row r="1438" spans="1:3" x14ac:dyDescent="0.2">
      <c r="A1438" s="72"/>
      <c r="B1438" s="38"/>
      <c r="C1438" s="73"/>
    </row>
    <row r="1439" spans="1:3" x14ac:dyDescent="0.2">
      <c r="A1439" s="72"/>
      <c r="B1439" s="38"/>
      <c r="C1439" s="73"/>
    </row>
    <row r="1440" spans="1:3" x14ac:dyDescent="0.2">
      <c r="A1440" s="72"/>
      <c r="B1440" s="38"/>
      <c r="C1440" s="73"/>
    </row>
    <row r="1441" spans="1:3" x14ac:dyDescent="0.2">
      <c r="A1441" s="72"/>
      <c r="B1441" s="38"/>
      <c r="C1441" s="73"/>
    </row>
    <row r="1442" spans="1:3" x14ac:dyDescent="0.2">
      <c r="A1442" s="72"/>
      <c r="B1442" s="38"/>
      <c r="C1442" s="73"/>
    </row>
    <row r="1443" spans="1:3" x14ac:dyDescent="0.2">
      <c r="A1443" s="72"/>
      <c r="B1443" s="38"/>
      <c r="C1443" s="73"/>
    </row>
    <row r="1444" spans="1:3" x14ac:dyDescent="0.2">
      <c r="A1444" s="72"/>
      <c r="B1444" s="38"/>
      <c r="C1444" s="73"/>
    </row>
    <row r="1445" spans="1:3" x14ac:dyDescent="0.2">
      <c r="A1445" s="72"/>
      <c r="B1445" s="38"/>
      <c r="C1445" s="73"/>
    </row>
    <row r="1446" spans="1:3" x14ac:dyDescent="0.2">
      <c r="A1446" s="72"/>
      <c r="B1446" s="38"/>
      <c r="C1446" s="73"/>
    </row>
    <row r="1447" spans="1:3" x14ac:dyDescent="0.2">
      <c r="A1447" s="72"/>
      <c r="B1447" s="38"/>
      <c r="C1447" s="73"/>
    </row>
    <row r="1448" spans="1:3" x14ac:dyDescent="0.2">
      <c r="A1448" s="72"/>
      <c r="B1448" s="38"/>
      <c r="C1448" s="73"/>
    </row>
    <row r="1449" spans="1:3" x14ac:dyDescent="0.2">
      <c r="A1449" s="72"/>
      <c r="B1449" s="38"/>
      <c r="C1449" s="73"/>
    </row>
    <row r="1450" spans="1:3" x14ac:dyDescent="0.2">
      <c r="A1450" s="72"/>
      <c r="B1450" s="38"/>
      <c r="C1450" s="73"/>
    </row>
    <row r="1451" spans="1:3" x14ac:dyDescent="0.2">
      <c r="A1451" s="72"/>
      <c r="B1451" s="38"/>
      <c r="C1451" s="73"/>
    </row>
    <row r="1452" spans="1:3" x14ac:dyDescent="0.2">
      <c r="A1452" s="72"/>
      <c r="B1452" s="38"/>
      <c r="C1452" s="73"/>
    </row>
    <row r="1453" spans="1:3" x14ac:dyDescent="0.2">
      <c r="A1453" s="72"/>
      <c r="B1453" s="38"/>
      <c r="C1453" s="73"/>
    </row>
    <row r="1454" spans="1:3" x14ac:dyDescent="0.2">
      <c r="A1454" s="72"/>
      <c r="B1454" s="38"/>
      <c r="C1454" s="73"/>
    </row>
    <row r="1455" spans="1:3" x14ac:dyDescent="0.2">
      <c r="A1455" s="72"/>
      <c r="B1455" s="38"/>
      <c r="C1455" s="73"/>
    </row>
    <row r="1456" spans="1:3" x14ac:dyDescent="0.2">
      <c r="A1456" s="72"/>
      <c r="B1456" s="38"/>
      <c r="C1456" s="73"/>
    </row>
    <row r="1457" spans="1:3" x14ac:dyDescent="0.2">
      <c r="A1457" s="72"/>
      <c r="B1457" s="38"/>
      <c r="C1457" s="73"/>
    </row>
    <row r="1458" spans="1:3" x14ac:dyDescent="0.2">
      <c r="A1458" s="72"/>
      <c r="B1458" s="38"/>
      <c r="C1458" s="73"/>
    </row>
    <row r="1459" spans="1:3" x14ac:dyDescent="0.2">
      <c r="A1459" s="72"/>
      <c r="B1459" s="38"/>
      <c r="C1459" s="73"/>
    </row>
    <row r="1460" spans="1:3" x14ac:dyDescent="0.2">
      <c r="A1460" s="72"/>
      <c r="B1460" s="38"/>
      <c r="C1460" s="73"/>
    </row>
    <row r="1461" spans="1:3" x14ac:dyDescent="0.2">
      <c r="A1461" s="72"/>
      <c r="B1461" s="38"/>
      <c r="C1461" s="73"/>
    </row>
    <row r="1462" spans="1:3" x14ac:dyDescent="0.2">
      <c r="A1462" s="72"/>
      <c r="B1462" s="38"/>
      <c r="C1462" s="73"/>
    </row>
    <row r="1463" spans="1:3" x14ac:dyDescent="0.2">
      <c r="A1463" s="72"/>
      <c r="B1463" s="38"/>
      <c r="C1463" s="73"/>
    </row>
    <row r="1464" spans="1:3" x14ac:dyDescent="0.2">
      <c r="A1464" s="72"/>
      <c r="B1464" s="38"/>
      <c r="C1464" s="73"/>
    </row>
    <row r="1465" spans="1:3" x14ac:dyDescent="0.2">
      <c r="A1465" s="72"/>
      <c r="B1465" s="38"/>
      <c r="C1465" s="73"/>
    </row>
    <row r="1466" spans="1:3" x14ac:dyDescent="0.2">
      <c r="A1466" s="72"/>
      <c r="B1466" s="38"/>
      <c r="C1466" s="73"/>
    </row>
    <row r="1467" spans="1:3" x14ac:dyDescent="0.2">
      <c r="A1467" s="72"/>
      <c r="B1467" s="38"/>
      <c r="C1467" s="73"/>
    </row>
    <row r="1468" spans="1:3" x14ac:dyDescent="0.2">
      <c r="A1468" s="72"/>
      <c r="B1468" s="38"/>
      <c r="C1468" s="73"/>
    </row>
    <row r="1469" spans="1:3" x14ac:dyDescent="0.2">
      <c r="A1469" s="72"/>
      <c r="B1469" s="38"/>
      <c r="C1469" s="73"/>
    </row>
    <row r="1470" spans="1:3" x14ac:dyDescent="0.2">
      <c r="A1470" s="72"/>
      <c r="B1470" s="38"/>
      <c r="C1470" s="73"/>
    </row>
    <row r="1471" spans="1:3" x14ac:dyDescent="0.2">
      <c r="A1471" s="72"/>
      <c r="B1471" s="38"/>
      <c r="C1471" s="73"/>
    </row>
    <row r="1472" spans="1:3" x14ac:dyDescent="0.2">
      <c r="A1472" s="72"/>
      <c r="B1472" s="38"/>
      <c r="C1472" s="73"/>
    </row>
    <row r="1473" spans="1:3" x14ac:dyDescent="0.2">
      <c r="A1473" s="72"/>
      <c r="B1473" s="38"/>
      <c r="C1473" s="73"/>
    </row>
    <row r="1474" spans="1:3" x14ac:dyDescent="0.2">
      <c r="A1474" s="72"/>
      <c r="B1474" s="38"/>
      <c r="C1474" s="73"/>
    </row>
    <row r="1475" spans="1:3" x14ac:dyDescent="0.2">
      <c r="A1475" s="72"/>
      <c r="B1475" s="38"/>
      <c r="C1475" s="73"/>
    </row>
    <row r="1476" spans="1:3" x14ac:dyDescent="0.2">
      <c r="A1476" s="72"/>
      <c r="B1476" s="38"/>
      <c r="C1476" s="73"/>
    </row>
    <row r="1477" spans="1:3" x14ac:dyDescent="0.2">
      <c r="A1477" s="72"/>
      <c r="B1477" s="38"/>
      <c r="C1477" s="73"/>
    </row>
    <row r="1478" spans="1:3" x14ac:dyDescent="0.2">
      <c r="A1478" s="72"/>
      <c r="B1478" s="38"/>
      <c r="C1478" s="73"/>
    </row>
    <row r="1479" spans="1:3" x14ac:dyDescent="0.2">
      <c r="A1479" s="72"/>
      <c r="B1479" s="38"/>
      <c r="C1479" s="73"/>
    </row>
    <row r="1480" spans="1:3" x14ac:dyDescent="0.2">
      <c r="A1480" s="72"/>
      <c r="B1480" s="38"/>
      <c r="C1480" s="73"/>
    </row>
    <row r="1481" spans="1:3" x14ac:dyDescent="0.2">
      <c r="A1481" s="72"/>
      <c r="B1481" s="38"/>
      <c r="C1481" s="73"/>
    </row>
    <row r="1482" spans="1:3" x14ac:dyDescent="0.2">
      <c r="A1482" s="72"/>
      <c r="B1482" s="38"/>
      <c r="C1482" s="73"/>
    </row>
    <row r="1483" spans="1:3" x14ac:dyDescent="0.2">
      <c r="A1483" s="72"/>
      <c r="B1483" s="38"/>
      <c r="C1483" s="73"/>
    </row>
    <row r="1484" spans="1:3" x14ac:dyDescent="0.2">
      <c r="A1484" s="72"/>
      <c r="B1484" s="38"/>
      <c r="C1484" s="73"/>
    </row>
    <row r="1485" spans="1:3" x14ac:dyDescent="0.2">
      <c r="A1485" s="72"/>
      <c r="B1485" s="38"/>
      <c r="C1485" s="73"/>
    </row>
    <row r="1486" spans="1:3" x14ac:dyDescent="0.2">
      <c r="A1486" s="72"/>
      <c r="B1486" s="38"/>
      <c r="C1486" s="73"/>
    </row>
    <row r="1487" spans="1:3" x14ac:dyDescent="0.2">
      <c r="A1487" s="72"/>
      <c r="B1487" s="38"/>
      <c r="C1487" s="73"/>
    </row>
    <row r="1488" spans="1:3" x14ac:dyDescent="0.2">
      <c r="A1488" s="72"/>
      <c r="B1488" s="38"/>
      <c r="C1488" s="73"/>
    </row>
    <row r="1489" spans="1:3" x14ac:dyDescent="0.2">
      <c r="A1489" s="72"/>
      <c r="B1489" s="38"/>
      <c r="C1489" s="73"/>
    </row>
    <row r="1490" spans="1:3" x14ac:dyDescent="0.2">
      <c r="A1490" s="72"/>
      <c r="B1490" s="38"/>
      <c r="C1490" s="73"/>
    </row>
    <row r="1491" spans="1:3" x14ac:dyDescent="0.2">
      <c r="A1491" s="72"/>
      <c r="B1491" s="38"/>
      <c r="C1491" s="73"/>
    </row>
    <row r="1492" spans="1:3" x14ac:dyDescent="0.2">
      <c r="A1492" s="72"/>
      <c r="B1492" s="38"/>
      <c r="C1492" s="73"/>
    </row>
    <row r="1493" spans="1:3" x14ac:dyDescent="0.2">
      <c r="A1493" s="72"/>
      <c r="B1493" s="38"/>
      <c r="C1493" s="73"/>
    </row>
    <row r="1494" spans="1:3" x14ac:dyDescent="0.2">
      <c r="A1494" s="72"/>
      <c r="B1494" s="38"/>
      <c r="C1494" s="73"/>
    </row>
    <row r="1495" spans="1:3" x14ac:dyDescent="0.2">
      <c r="A1495" s="72"/>
      <c r="B1495" s="38"/>
      <c r="C1495" s="73"/>
    </row>
    <row r="1496" spans="1:3" x14ac:dyDescent="0.2">
      <c r="A1496" s="72"/>
      <c r="B1496" s="38"/>
      <c r="C1496" s="73"/>
    </row>
    <row r="1497" spans="1:3" x14ac:dyDescent="0.2">
      <c r="A1497" s="72"/>
      <c r="B1497" s="38"/>
      <c r="C1497" s="73"/>
    </row>
    <row r="1498" spans="1:3" x14ac:dyDescent="0.2">
      <c r="A1498" s="72"/>
      <c r="B1498" s="38"/>
      <c r="C1498" s="73"/>
    </row>
    <row r="1499" spans="1:3" x14ac:dyDescent="0.2">
      <c r="A1499" s="72"/>
      <c r="B1499" s="38"/>
      <c r="C1499" s="73"/>
    </row>
    <row r="1500" spans="1:3" x14ac:dyDescent="0.2">
      <c r="A1500" s="72"/>
      <c r="B1500" s="38"/>
      <c r="C1500" s="73"/>
    </row>
    <row r="1501" spans="1:3" x14ac:dyDescent="0.2">
      <c r="A1501" s="72"/>
      <c r="B1501" s="38"/>
      <c r="C1501" s="73"/>
    </row>
    <row r="1502" spans="1:3" x14ac:dyDescent="0.2">
      <c r="A1502" s="72"/>
      <c r="B1502" s="38"/>
      <c r="C1502" s="73"/>
    </row>
    <row r="1503" spans="1:3" x14ac:dyDescent="0.2">
      <c r="A1503" s="72"/>
      <c r="B1503" s="38"/>
      <c r="C1503" s="73"/>
    </row>
    <row r="1504" spans="1:3" x14ac:dyDescent="0.2">
      <c r="A1504" s="72"/>
      <c r="B1504" s="38"/>
      <c r="C1504" s="73"/>
    </row>
    <row r="1505" spans="1:3" x14ac:dyDescent="0.2">
      <c r="A1505" s="72"/>
      <c r="B1505" s="38"/>
      <c r="C1505" s="73"/>
    </row>
    <row r="1506" spans="1:3" x14ac:dyDescent="0.2">
      <c r="A1506" s="72"/>
      <c r="B1506" s="38"/>
      <c r="C1506" s="73"/>
    </row>
    <row r="1507" spans="1:3" x14ac:dyDescent="0.2">
      <c r="A1507" s="72"/>
      <c r="B1507" s="38"/>
      <c r="C1507" s="73"/>
    </row>
    <row r="1508" spans="1:3" x14ac:dyDescent="0.2">
      <c r="A1508" s="72"/>
      <c r="B1508" s="38"/>
      <c r="C1508" s="73"/>
    </row>
    <row r="1509" spans="1:3" x14ac:dyDescent="0.2">
      <c r="A1509" s="72"/>
      <c r="B1509" s="38"/>
      <c r="C1509" s="73"/>
    </row>
    <row r="1510" spans="1:3" x14ac:dyDescent="0.2">
      <c r="A1510" s="72"/>
      <c r="B1510" s="38"/>
      <c r="C1510" s="73"/>
    </row>
    <row r="1511" spans="1:3" x14ac:dyDescent="0.2">
      <c r="A1511" s="72"/>
      <c r="B1511" s="38"/>
      <c r="C1511" s="73"/>
    </row>
    <row r="1512" spans="1:3" x14ac:dyDescent="0.2">
      <c r="A1512" s="72"/>
      <c r="B1512" s="38"/>
      <c r="C1512" s="73"/>
    </row>
    <row r="1513" spans="1:3" x14ac:dyDescent="0.2">
      <c r="A1513" s="72"/>
      <c r="B1513" s="38"/>
      <c r="C1513" s="73"/>
    </row>
    <row r="1514" spans="1:3" x14ac:dyDescent="0.2">
      <c r="A1514" s="72"/>
      <c r="B1514" s="38"/>
      <c r="C1514" s="73"/>
    </row>
    <row r="1515" spans="1:3" x14ac:dyDescent="0.2">
      <c r="A1515" s="72"/>
      <c r="B1515" s="38"/>
      <c r="C1515" s="73"/>
    </row>
    <row r="1516" spans="1:3" x14ac:dyDescent="0.2">
      <c r="A1516" s="72"/>
      <c r="B1516" s="38"/>
      <c r="C1516" s="73"/>
    </row>
    <row r="1517" spans="1:3" x14ac:dyDescent="0.2">
      <c r="A1517" s="72"/>
      <c r="B1517" s="38"/>
      <c r="C1517" s="73"/>
    </row>
    <row r="1518" spans="1:3" x14ac:dyDescent="0.2">
      <c r="A1518" s="72"/>
      <c r="B1518" s="38"/>
      <c r="C1518" s="73"/>
    </row>
    <row r="1519" spans="1:3" x14ac:dyDescent="0.2">
      <c r="A1519" s="72"/>
      <c r="B1519" s="38"/>
      <c r="C1519" s="73"/>
    </row>
    <row r="1520" spans="1:3" x14ac:dyDescent="0.2">
      <c r="A1520" s="72"/>
      <c r="B1520" s="38"/>
      <c r="C1520" s="73"/>
    </row>
    <row r="1521" spans="1:3" x14ac:dyDescent="0.2">
      <c r="A1521" s="72"/>
      <c r="B1521" s="38"/>
      <c r="C1521" s="73"/>
    </row>
    <row r="1522" spans="1:3" x14ac:dyDescent="0.2">
      <c r="A1522" s="72"/>
      <c r="B1522" s="38"/>
      <c r="C1522" s="73"/>
    </row>
    <row r="1523" spans="1:3" x14ac:dyDescent="0.2">
      <c r="A1523" s="72"/>
      <c r="B1523" s="38"/>
      <c r="C1523" s="73"/>
    </row>
    <row r="1524" spans="1:3" x14ac:dyDescent="0.2">
      <c r="A1524" s="72"/>
      <c r="B1524" s="38"/>
      <c r="C1524" s="73"/>
    </row>
    <row r="1525" spans="1:3" x14ac:dyDescent="0.2">
      <c r="A1525" s="72"/>
      <c r="B1525" s="38"/>
      <c r="C1525" s="73"/>
    </row>
    <row r="1526" spans="1:3" x14ac:dyDescent="0.2">
      <c r="A1526" s="72"/>
      <c r="B1526" s="38"/>
      <c r="C1526" s="73"/>
    </row>
    <row r="1527" spans="1:3" x14ac:dyDescent="0.2">
      <c r="A1527" s="72"/>
      <c r="B1527" s="38"/>
      <c r="C1527" s="73"/>
    </row>
    <row r="1528" spans="1:3" x14ac:dyDescent="0.2">
      <c r="A1528" s="72"/>
      <c r="B1528" s="38"/>
      <c r="C1528" s="73"/>
    </row>
    <row r="1529" spans="1:3" x14ac:dyDescent="0.2">
      <c r="A1529" s="72"/>
      <c r="B1529" s="38"/>
      <c r="C1529" s="73"/>
    </row>
    <row r="1530" spans="1:3" x14ac:dyDescent="0.2">
      <c r="A1530" s="72"/>
      <c r="B1530" s="38"/>
      <c r="C1530" s="73"/>
    </row>
    <row r="1531" spans="1:3" x14ac:dyDescent="0.2">
      <c r="A1531" s="72"/>
      <c r="B1531" s="38"/>
      <c r="C1531" s="73"/>
    </row>
    <row r="1532" spans="1:3" x14ac:dyDescent="0.2">
      <c r="A1532" s="72"/>
      <c r="B1532" s="38"/>
      <c r="C1532" s="73"/>
    </row>
    <row r="1533" spans="1:3" x14ac:dyDescent="0.2">
      <c r="A1533" s="72"/>
      <c r="B1533" s="38"/>
      <c r="C1533" s="73"/>
    </row>
    <row r="1534" spans="1:3" x14ac:dyDescent="0.2">
      <c r="A1534" s="72"/>
      <c r="B1534" s="38"/>
      <c r="C1534" s="73"/>
    </row>
    <row r="1535" spans="1:3" x14ac:dyDescent="0.2">
      <c r="A1535" s="72"/>
      <c r="B1535" s="38"/>
      <c r="C1535" s="73"/>
    </row>
    <row r="1536" spans="1:3" x14ac:dyDescent="0.2">
      <c r="A1536" s="72"/>
      <c r="B1536" s="38"/>
      <c r="C1536" s="73"/>
    </row>
    <row r="1537" spans="1:3" x14ac:dyDescent="0.2">
      <c r="A1537" s="72"/>
      <c r="B1537" s="38"/>
      <c r="C1537" s="73"/>
    </row>
    <row r="1538" spans="1:3" x14ac:dyDescent="0.2">
      <c r="A1538" s="72"/>
      <c r="B1538" s="38"/>
      <c r="C1538" s="73"/>
    </row>
    <row r="1539" spans="1:3" x14ac:dyDescent="0.2">
      <c r="A1539" s="72"/>
      <c r="B1539" s="38"/>
      <c r="C1539" s="73"/>
    </row>
    <row r="1540" spans="1:3" x14ac:dyDescent="0.2">
      <c r="A1540" s="72"/>
      <c r="B1540" s="38"/>
      <c r="C1540" s="73"/>
    </row>
    <row r="1541" spans="1:3" x14ac:dyDescent="0.2">
      <c r="A1541" s="72"/>
      <c r="B1541" s="38"/>
      <c r="C1541" s="73"/>
    </row>
    <row r="1542" spans="1:3" x14ac:dyDescent="0.2">
      <c r="A1542" s="72"/>
      <c r="B1542" s="38"/>
      <c r="C1542" s="73"/>
    </row>
    <row r="1543" spans="1:3" x14ac:dyDescent="0.2">
      <c r="A1543" s="72"/>
      <c r="B1543" s="38"/>
      <c r="C1543" s="73"/>
    </row>
    <row r="1544" spans="1:3" x14ac:dyDescent="0.2">
      <c r="A1544" s="72"/>
      <c r="B1544" s="38"/>
      <c r="C1544" s="73"/>
    </row>
    <row r="1545" spans="1:3" x14ac:dyDescent="0.2">
      <c r="A1545" s="72"/>
      <c r="B1545" s="38"/>
      <c r="C1545" s="73"/>
    </row>
    <row r="1546" spans="1:3" x14ac:dyDescent="0.2">
      <c r="A1546" s="72"/>
      <c r="B1546" s="38"/>
      <c r="C1546" s="73"/>
    </row>
    <row r="1547" spans="1:3" x14ac:dyDescent="0.2">
      <c r="A1547" s="72"/>
      <c r="B1547" s="38"/>
      <c r="C1547" s="73"/>
    </row>
    <row r="1548" spans="1:3" x14ac:dyDescent="0.2">
      <c r="A1548" s="72"/>
      <c r="B1548" s="38"/>
      <c r="C1548" s="73"/>
    </row>
    <row r="1549" spans="1:3" x14ac:dyDescent="0.2">
      <c r="A1549" s="72"/>
      <c r="B1549" s="38"/>
      <c r="C1549" s="73"/>
    </row>
    <row r="1550" spans="1:3" x14ac:dyDescent="0.2">
      <c r="A1550" s="72"/>
      <c r="B1550" s="38"/>
      <c r="C1550" s="73"/>
    </row>
    <row r="1551" spans="1:3" x14ac:dyDescent="0.2">
      <c r="A1551" s="72"/>
      <c r="B1551" s="38"/>
      <c r="C1551" s="73"/>
    </row>
    <row r="1552" spans="1:3" x14ac:dyDescent="0.2">
      <c r="A1552" s="72"/>
      <c r="B1552" s="38"/>
      <c r="C1552" s="73"/>
    </row>
    <row r="1553" spans="1:3" x14ac:dyDescent="0.2">
      <c r="A1553" s="72"/>
      <c r="B1553" s="38"/>
      <c r="C1553" s="73"/>
    </row>
    <row r="1554" spans="1:3" x14ac:dyDescent="0.2">
      <c r="A1554" s="72"/>
      <c r="B1554" s="38"/>
      <c r="C1554" s="73"/>
    </row>
    <row r="1555" spans="1:3" x14ac:dyDescent="0.2">
      <c r="A1555" s="72"/>
      <c r="B1555" s="38"/>
      <c r="C1555" s="73"/>
    </row>
    <row r="1556" spans="1:3" x14ac:dyDescent="0.2">
      <c r="A1556" s="72"/>
      <c r="B1556" s="38"/>
      <c r="C1556" s="73"/>
    </row>
    <row r="1557" spans="1:3" x14ac:dyDescent="0.2">
      <c r="A1557" s="72"/>
      <c r="B1557" s="38"/>
      <c r="C1557" s="73"/>
    </row>
    <row r="1558" spans="1:3" x14ac:dyDescent="0.2">
      <c r="A1558" s="72"/>
      <c r="B1558" s="38"/>
      <c r="C1558" s="73"/>
    </row>
    <row r="1559" spans="1:3" x14ac:dyDescent="0.2">
      <c r="A1559" s="72"/>
      <c r="B1559" s="38"/>
      <c r="C1559" s="73"/>
    </row>
    <row r="1560" spans="1:3" x14ac:dyDescent="0.2">
      <c r="A1560" s="72"/>
      <c r="B1560" s="38"/>
      <c r="C1560" s="73"/>
    </row>
    <row r="1561" spans="1:3" x14ac:dyDescent="0.2">
      <c r="A1561" s="72"/>
      <c r="B1561" s="38"/>
      <c r="C1561" s="73"/>
    </row>
    <row r="1562" spans="1:3" x14ac:dyDescent="0.2">
      <c r="A1562" s="72"/>
      <c r="B1562" s="38"/>
      <c r="C1562" s="73"/>
    </row>
    <row r="1563" spans="1:3" x14ac:dyDescent="0.2">
      <c r="A1563" s="72"/>
      <c r="B1563" s="38"/>
      <c r="C1563" s="73"/>
    </row>
    <row r="1564" spans="1:3" x14ac:dyDescent="0.2">
      <c r="A1564" s="72"/>
      <c r="B1564" s="38"/>
      <c r="C1564" s="73"/>
    </row>
    <row r="1565" spans="1:3" x14ac:dyDescent="0.2">
      <c r="A1565" s="72"/>
      <c r="B1565" s="38"/>
      <c r="C1565" s="73"/>
    </row>
    <row r="1566" spans="1:3" x14ac:dyDescent="0.2">
      <c r="A1566" s="72"/>
      <c r="B1566" s="38"/>
      <c r="C1566" s="73"/>
    </row>
    <row r="1567" spans="1:3" x14ac:dyDescent="0.2">
      <c r="A1567" s="72"/>
      <c r="B1567" s="38"/>
      <c r="C1567" s="73"/>
    </row>
    <row r="1568" spans="1:3" x14ac:dyDescent="0.2">
      <c r="A1568" s="72"/>
      <c r="B1568" s="38"/>
      <c r="C1568" s="73"/>
    </row>
    <row r="1569" spans="1:3" x14ac:dyDescent="0.2">
      <c r="A1569" s="72"/>
      <c r="B1569" s="38"/>
      <c r="C1569" s="73"/>
    </row>
    <row r="1570" spans="1:3" x14ac:dyDescent="0.2">
      <c r="A1570" s="72"/>
      <c r="B1570" s="38"/>
      <c r="C1570" s="73"/>
    </row>
    <row r="1571" spans="1:3" x14ac:dyDescent="0.2">
      <c r="A1571" s="72"/>
      <c r="B1571" s="38"/>
      <c r="C1571" s="73"/>
    </row>
    <row r="1572" spans="1:3" x14ac:dyDescent="0.2">
      <c r="A1572" s="72"/>
      <c r="B1572" s="38"/>
      <c r="C1572" s="73"/>
    </row>
    <row r="1573" spans="1:3" x14ac:dyDescent="0.2">
      <c r="A1573" s="72"/>
      <c r="B1573" s="38"/>
      <c r="C1573" s="73"/>
    </row>
    <row r="1574" spans="1:3" x14ac:dyDescent="0.2">
      <c r="A1574" s="72"/>
      <c r="B1574" s="38"/>
      <c r="C1574" s="73"/>
    </row>
    <row r="1575" spans="1:3" x14ac:dyDescent="0.2">
      <c r="A1575" s="72"/>
      <c r="B1575" s="38"/>
      <c r="C1575" s="73"/>
    </row>
    <row r="1576" spans="1:3" x14ac:dyDescent="0.2">
      <c r="A1576" s="72"/>
      <c r="B1576" s="38"/>
      <c r="C1576" s="73"/>
    </row>
    <row r="1577" spans="1:3" x14ac:dyDescent="0.2">
      <c r="A1577" s="72"/>
      <c r="B1577" s="38"/>
      <c r="C1577" s="73"/>
    </row>
    <row r="1578" spans="1:3" x14ac:dyDescent="0.2">
      <c r="A1578" s="72"/>
      <c r="B1578" s="38"/>
      <c r="C1578" s="73"/>
    </row>
    <row r="1579" spans="1:3" x14ac:dyDescent="0.2">
      <c r="A1579" s="72"/>
      <c r="B1579" s="38"/>
      <c r="C1579" s="73"/>
    </row>
    <row r="1580" spans="1:3" x14ac:dyDescent="0.2">
      <c r="A1580" s="72"/>
      <c r="B1580" s="38"/>
      <c r="C1580" s="73"/>
    </row>
    <row r="1581" spans="1:3" x14ac:dyDescent="0.2">
      <c r="A1581" s="72"/>
      <c r="B1581" s="38"/>
      <c r="C1581" s="73"/>
    </row>
    <row r="1582" spans="1:3" x14ac:dyDescent="0.2">
      <c r="A1582" s="72"/>
      <c r="B1582" s="38"/>
      <c r="C1582" s="73"/>
    </row>
    <row r="1583" spans="1:3" x14ac:dyDescent="0.2">
      <c r="A1583" s="72"/>
      <c r="B1583" s="38"/>
      <c r="C1583" s="73"/>
    </row>
    <row r="1584" spans="1:3" x14ac:dyDescent="0.2">
      <c r="A1584" s="72"/>
      <c r="B1584" s="38"/>
      <c r="C1584" s="73"/>
    </row>
    <row r="1585" spans="1:3" x14ac:dyDescent="0.2">
      <c r="A1585" s="72"/>
      <c r="B1585" s="38"/>
      <c r="C1585" s="73"/>
    </row>
    <row r="1586" spans="1:3" x14ac:dyDescent="0.2">
      <c r="A1586" s="72"/>
      <c r="B1586" s="38"/>
      <c r="C1586" s="73"/>
    </row>
    <row r="1587" spans="1:3" x14ac:dyDescent="0.2">
      <c r="A1587" s="72"/>
      <c r="B1587" s="38"/>
      <c r="C1587" s="73"/>
    </row>
    <row r="1588" spans="1:3" x14ac:dyDescent="0.2">
      <c r="A1588" s="72"/>
      <c r="B1588" s="38"/>
      <c r="C1588" s="73"/>
    </row>
    <row r="1589" spans="1:3" x14ac:dyDescent="0.2">
      <c r="A1589" s="72"/>
      <c r="B1589" s="38"/>
      <c r="C1589" s="73"/>
    </row>
    <row r="1590" spans="1:3" x14ac:dyDescent="0.2">
      <c r="A1590" s="72"/>
      <c r="B1590" s="38"/>
      <c r="C1590" s="73"/>
    </row>
    <row r="1591" spans="1:3" x14ac:dyDescent="0.2">
      <c r="A1591" s="72"/>
      <c r="B1591" s="38"/>
      <c r="C1591" s="73"/>
    </row>
    <row r="1592" spans="1:3" x14ac:dyDescent="0.2">
      <c r="A1592" s="72"/>
      <c r="B1592" s="38"/>
      <c r="C1592" s="73"/>
    </row>
    <row r="1593" spans="1:3" x14ac:dyDescent="0.2">
      <c r="A1593" s="72"/>
      <c r="B1593" s="38"/>
      <c r="C1593" s="73"/>
    </row>
    <row r="1594" spans="1:3" x14ac:dyDescent="0.2">
      <c r="A1594" s="72"/>
      <c r="B1594" s="38"/>
      <c r="C1594" s="73"/>
    </row>
    <row r="1595" spans="1:3" x14ac:dyDescent="0.2">
      <c r="A1595" s="72"/>
      <c r="B1595" s="38"/>
      <c r="C1595" s="73"/>
    </row>
    <row r="1596" spans="1:3" x14ac:dyDescent="0.2">
      <c r="A1596" s="72"/>
      <c r="B1596" s="38"/>
      <c r="C1596" s="73"/>
    </row>
    <row r="1597" spans="1:3" x14ac:dyDescent="0.2">
      <c r="A1597" s="72"/>
      <c r="B1597" s="38"/>
      <c r="C1597" s="73"/>
    </row>
    <row r="1598" spans="1:3" x14ac:dyDescent="0.2">
      <c r="A1598" s="72"/>
      <c r="B1598" s="38"/>
      <c r="C1598" s="73"/>
    </row>
    <row r="1599" spans="1:3" x14ac:dyDescent="0.2">
      <c r="A1599" s="72"/>
      <c r="B1599" s="38"/>
      <c r="C1599" s="73"/>
    </row>
    <row r="1600" spans="1:3" x14ac:dyDescent="0.2">
      <c r="A1600" s="72"/>
      <c r="B1600" s="38"/>
      <c r="C1600" s="73"/>
    </row>
    <row r="1601" spans="1:3" x14ac:dyDescent="0.2">
      <c r="A1601" s="72"/>
      <c r="B1601" s="38"/>
      <c r="C1601" s="73"/>
    </row>
    <row r="1602" spans="1:3" x14ac:dyDescent="0.2">
      <c r="A1602" s="72"/>
      <c r="B1602" s="38"/>
      <c r="C1602" s="73"/>
    </row>
    <row r="1603" spans="1:3" x14ac:dyDescent="0.2">
      <c r="A1603" s="72"/>
      <c r="B1603" s="38"/>
      <c r="C1603" s="73"/>
    </row>
    <row r="1604" spans="1:3" x14ac:dyDescent="0.2">
      <c r="A1604" s="72"/>
      <c r="B1604" s="38"/>
      <c r="C1604" s="73"/>
    </row>
    <row r="1605" spans="1:3" x14ac:dyDescent="0.2">
      <c r="A1605" s="72"/>
      <c r="B1605" s="38"/>
      <c r="C1605" s="73"/>
    </row>
    <row r="1606" spans="1:3" x14ac:dyDescent="0.2">
      <c r="A1606" s="72"/>
      <c r="B1606" s="38"/>
      <c r="C1606" s="73"/>
    </row>
    <row r="1607" spans="1:3" x14ac:dyDescent="0.2">
      <c r="A1607" s="72"/>
      <c r="B1607" s="38"/>
      <c r="C1607" s="73"/>
    </row>
    <row r="1608" spans="1:3" x14ac:dyDescent="0.2">
      <c r="A1608" s="72"/>
      <c r="B1608" s="38"/>
      <c r="C1608" s="73"/>
    </row>
    <row r="1609" spans="1:3" x14ac:dyDescent="0.2">
      <c r="A1609" s="72"/>
      <c r="B1609" s="38"/>
      <c r="C1609" s="73"/>
    </row>
    <row r="1610" spans="1:3" x14ac:dyDescent="0.2">
      <c r="A1610" s="72"/>
      <c r="B1610" s="38"/>
      <c r="C1610" s="73"/>
    </row>
    <row r="1611" spans="1:3" x14ac:dyDescent="0.2">
      <c r="A1611" s="72"/>
      <c r="B1611" s="38"/>
      <c r="C1611" s="73"/>
    </row>
    <row r="1612" spans="1:3" x14ac:dyDescent="0.2">
      <c r="A1612" s="72"/>
      <c r="B1612" s="38"/>
      <c r="C1612" s="73"/>
    </row>
    <row r="1613" spans="1:3" x14ac:dyDescent="0.2">
      <c r="A1613" s="72"/>
      <c r="B1613" s="38"/>
      <c r="C1613" s="73"/>
    </row>
    <row r="1614" spans="1:3" x14ac:dyDescent="0.2">
      <c r="A1614" s="72"/>
      <c r="B1614" s="38"/>
      <c r="C1614" s="73"/>
    </row>
    <row r="1615" spans="1:3" x14ac:dyDescent="0.2">
      <c r="A1615" s="72"/>
      <c r="B1615" s="38"/>
      <c r="C1615" s="73"/>
    </row>
    <row r="1616" spans="1:3" x14ac:dyDescent="0.2">
      <c r="A1616" s="72"/>
      <c r="B1616" s="38"/>
      <c r="C1616" s="73"/>
    </row>
    <row r="1617" spans="1:3" x14ac:dyDescent="0.2">
      <c r="A1617" s="72"/>
      <c r="B1617" s="38"/>
      <c r="C1617" s="73"/>
    </row>
    <row r="1618" spans="1:3" x14ac:dyDescent="0.2">
      <c r="A1618" s="72"/>
      <c r="B1618" s="38"/>
      <c r="C1618" s="73"/>
    </row>
    <row r="1619" spans="1:3" x14ac:dyDescent="0.2">
      <c r="A1619" s="72"/>
      <c r="B1619" s="38"/>
      <c r="C1619" s="73"/>
    </row>
    <row r="1620" spans="1:3" x14ac:dyDescent="0.2">
      <c r="A1620" s="72"/>
      <c r="B1620" s="38"/>
      <c r="C1620" s="73"/>
    </row>
    <row r="1621" spans="1:3" x14ac:dyDescent="0.2">
      <c r="A1621" s="72"/>
      <c r="B1621" s="38"/>
      <c r="C1621" s="73"/>
    </row>
    <row r="1622" spans="1:3" x14ac:dyDescent="0.2">
      <c r="A1622" s="72"/>
      <c r="B1622" s="38"/>
      <c r="C1622" s="73"/>
    </row>
    <row r="1623" spans="1:3" x14ac:dyDescent="0.2">
      <c r="A1623" s="72"/>
      <c r="B1623" s="38"/>
      <c r="C1623" s="73"/>
    </row>
    <row r="1624" spans="1:3" x14ac:dyDescent="0.2">
      <c r="A1624" s="72"/>
      <c r="B1624" s="38"/>
      <c r="C1624" s="73"/>
    </row>
    <row r="1625" spans="1:3" x14ac:dyDescent="0.2">
      <c r="A1625" s="72"/>
      <c r="B1625" s="38"/>
      <c r="C1625" s="73"/>
    </row>
    <row r="1626" spans="1:3" x14ac:dyDescent="0.2">
      <c r="A1626" s="72"/>
      <c r="B1626" s="38"/>
      <c r="C1626" s="73"/>
    </row>
    <row r="1627" spans="1:3" x14ac:dyDescent="0.2">
      <c r="A1627" s="72"/>
      <c r="B1627" s="38"/>
      <c r="C1627" s="73"/>
    </row>
    <row r="1628" spans="1:3" x14ac:dyDescent="0.2">
      <c r="A1628" s="72"/>
      <c r="B1628" s="38"/>
      <c r="C1628" s="73"/>
    </row>
    <row r="1629" spans="1:3" x14ac:dyDescent="0.2">
      <c r="A1629" s="72"/>
      <c r="B1629" s="38"/>
      <c r="C1629" s="73"/>
    </row>
    <row r="1630" spans="1:3" x14ac:dyDescent="0.2">
      <c r="A1630" s="72"/>
      <c r="B1630" s="38"/>
      <c r="C1630" s="73"/>
    </row>
    <row r="1631" spans="1:3" x14ac:dyDescent="0.2">
      <c r="A1631" s="72"/>
      <c r="B1631" s="38"/>
      <c r="C1631" s="73"/>
    </row>
    <row r="1632" spans="1:3" x14ac:dyDescent="0.2">
      <c r="A1632" s="72"/>
      <c r="B1632" s="38"/>
      <c r="C1632" s="73"/>
    </row>
    <row r="1633" spans="1:3" x14ac:dyDescent="0.2">
      <c r="A1633" s="72"/>
      <c r="B1633" s="38"/>
      <c r="C1633" s="73"/>
    </row>
    <row r="1634" spans="1:3" x14ac:dyDescent="0.2">
      <c r="A1634" s="72"/>
      <c r="B1634" s="38"/>
      <c r="C1634" s="73"/>
    </row>
    <row r="1635" spans="1:3" x14ac:dyDescent="0.2">
      <c r="A1635" s="72"/>
      <c r="B1635" s="38"/>
      <c r="C1635" s="73"/>
    </row>
    <row r="1636" spans="1:3" x14ac:dyDescent="0.2">
      <c r="A1636" s="72"/>
      <c r="B1636" s="38"/>
      <c r="C1636" s="73"/>
    </row>
    <row r="1637" spans="1:3" x14ac:dyDescent="0.2">
      <c r="A1637" s="72"/>
      <c r="B1637" s="38"/>
      <c r="C1637" s="73"/>
    </row>
    <row r="1638" spans="1:3" x14ac:dyDescent="0.2">
      <c r="A1638" s="72"/>
      <c r="B1638" s="38"/>
      <c r="C1638" s="73"/>
    </row>
    <row r="1639" spans="1:3" x14ac:dyDescent="0.2">
      <c r="A1639" s="72"/>
      <c r="B1639" s="38"/>
      <c r="C1639" s="73"/>
    </row>
    <row r="1640" spans="1:3" x14ac:dyDescent="0.2">
      <c r="A1640" s="72"/>
      <c r="B1640" s="38"/>
      <c r="C1640" s="73"/>
    </row>
    <row r="1641" spans="1:3" x14ac:dyDescent="0.2">
      <c r="A1641" s="72"/>
      <c r="B1641" s="38"/>
      <c r="C1641" s="73"/>
    </row>
    <row r="1642" spans="1:3" x14ac:dyDescent="0.2">
      <c r="A1642" s="72"/>
      <c r="B1642" s="38"/>
      <c r="C1642" s="73"/>
    </row>
    <row r="1643" spans="1:3" x14ac:dyDescent="0.2">
      <c r="A1643" s="72"/>
      <c r="B1643" s="38"/>
      <c r="C1643" s="73"/>
    </row>
    <row r="1644" spans="1:3" x14ac:dyDescent="0.2">
      <c r="A1644" s="72"/>
      <c r="B1644" s="38"/>
      <c r="C1644" s="73"/>
    </row>
    <row r="1645" spans="1:3" x14ac:dyDescent="0.2">
      <c r="A1645" s="72"/>
      <c r="B1645" s="38"/>
      <c r="C1645" s="73"/>
    </row>
    <row r="1646" spans="1:3" x14ac:dyDescent="0.2">
      <c r="A1646" s="72"/>
      <c r="B1646" s="38"/>
      <c r="C1646" s="73"/>
    </row>
    <row r="1647" spans="1:3" x14ac:dyDescent="0.2">
      <c r="A1647" s="72"/>
      <c r="B1647" s="38"/>
      <c r="C1647" s="73"/>
    </row>
    <row r="1648" spans="1:3" x14ac:dyDescent="0.2">
      <c r="A1648" s="72"/>
      <c r="B1648" s="38"/>
      <c r="C1648" s="73"/>
    </row>
    <row r="1649" spans="1:3" x14ac:dyDescent="0.2">
      <c r="A1649" s="72"/>
      <c r="B1649" s="38"/>
      <c r="C1649" s="73"/>
    </row>
    <row r="1650" spans="1:3" x14ac:dyDescent="0.2">
      <c r="A1650" s="72"/>
      <c r="B1650" s="38"/>
      <c r="C1650" s="73"/>
    </row>
    <row r="1651" spans="1:3" x14ac:dyDescent="0.2">
      <c r="A1651" s="72"/>
      <c r="B1651" s="38"/>
      <c r="C1651" s="73"/>
    </row>
    <row r="1652" spans="1:3" x14ac:dyDescent="0.2">
      <c r="A1652" s="72"/>
      <c r="B1652" s="38"/>
      <c r="C1652" s="73"/>
    </row>
    <row r="1653" spans="1:3" x14ac:dyDescent="0.2">
      <c r="A1653" s="72"/>
      <c r="B1653" s="38"/>
      <c r="C1653" s="73"/>
    </row>
    <row r="1654" spans="1:3" x14ac:dyDescent="0.2">
      <c r="A1654" s="72"/>
      <c r="B1654" s="38"/>
      <c r="C1654" s="73"/>
    </row>
    <row r="1655" spans="1:3" x14ac:dyDescent="0.2">
      <c r="A1655" s="72"/>
      <c r="B1655" s="38"/>
      <c r="C1655" s="73"/>
    </row>
    <row r="1656" spans="1:3" x14ac:dyDescent="0.2">
      <c r="A1656" s="72"/>
      <c r="B1656" s="38"/>
      <c r="C1656" s="73"/>
    </row>
    <row r="1657" spans="1:3" x14ac:dyDescent="0.2">
      <c r="A1657" s="72"/>
      <c r="B1657" s="38"/>
      <c r="C1657" s="73"/>
    </row>
    <row r="1658" spans="1:3" x14ac:dyDescent="0.2">
      <c r="A1658" s="72"/>
      <c r="B1658" s="38"/>
      <c r="C1658" s="73"/>
    </row>
    <row r="1659" spans="1:3" x14ac:dyDescent="0.2">
      <c r="A1659" s="72"/>
      <c r="B1659" s="38"/>
      <c r="C1659" s="73"/>
    </row>
    <row r="1660" spans="1:3" x14ac:dyDescent="0.2">
      <c r="A1660" s="72"/>
      <c r="B1660" s="38"/>
      <c r="C1660" s="73"/>
    </row>
    <row r="1661" spans="1:3" x14ac:dyDescent="0.2">
      <c r="A1661" s="72"/>
      <c r="B1661" s="38"/>
      <c r="C1661" s="73"/>
    </row>
    <row r="1662" spans="1:3" x14ac:dyDescent="0.2">
      <c r="A1662" s="72"/>
      <c r="B1662" s="38"/>
      <c r="C1662" s="73"/>
    </row>
    <row r="1663" spans="1:3" x14ac:dyDescent="0.2">
      <c r="A1663" s="72"/>
      <c r="B1663" s="38"/>
      <c r="C1663" s="73"/>
    </row>
    <row r="1664" spans="1:3" x14ac:dyDescent="0.2">
      <c r="A1664" s="72"/>
      <c r="B1664" s="38"/>
      <c r="C1664" s="73"/>
    </row>
    <row r="1665" spans="1:3" x14ac:dyDescent="0.2">
      <c r="A1665" s="72"/>
      <c r="B1665" s="38"/>
      <c r="C1665" s="73"/>
    </row>
    <row r="1666" spans="1:3" x14ac:dyDescent="0.2">
      <c r="A1666" s="72"/>
      <c r="B1666" s="38"/>
      <c r="C1666" s="73"/>
    </row>
    <row r="1667" spans="1:3" x14ac:dyDescent="0.2">
      <c r="A1667" s="72"/>
      <c r="B1667" s="38"/>
      <c r="C1667" s="73"/>
    </row>
    <row r="1668" spans="1:3" x14ac:dyDescent="0.2">
      <c r="A1668" s="72"/>
      <c r="B1668" s="38"/>
      <c r="C1668" s="73"/>
    </row>
    <row r="1669" spans="1:3" x14ac:dyDescent="0.2">
      <c r="A1669" s="72"/>
      <c r="B1669" s="38"/>
      <c r="C1669" s="73"/>
    </row>
    <row r="1670" spans="1:3" x14ac:dyDescent="0.2">
      <c r="A1670" s="72"/>
      <c r="B1670" s="38"/>
      <c r="C1670" s="73"/>
    </row>
    <row r="1671" spans="1:3" x14ac:dyDescent="0.2">
      <c r="A1671" s="72"/>
      <c r="B1671" s="38"/>
      <c r="C1671" s="73"/>
    </row>
    <row r="1672" spans="1:3" x14ac:dyDescent="0.2">
      <c r="A1672" s="72"/>
      <c r="B1672" s="38"/>
      <c r="C1672" s="73"/>
    </row>
    <row r="1673" spans="1:3" x14ac:dyDescent="0.2">
      <c r="A1673" s="72"/>
      <c r="B1673" s="38"/>
      <c r="C1673" s="73"/>
    </row>
    <row r="1674" spans="1:3" x14ac:dyDescent="0.2">
      <c r="A1674" s="72"/>
      <c r="B1674" s="38"/>
      <c r="C1674" s="73"/>
    </row>
    <row r="1675" spans="1:3" x14ac:dyDescent="0.2">
      <c r="A1675" s="72"/>
      <c r="B1675" s="38"/>
      <c r="C1675" s="73"/>
    </row>
    <row r="1676" spans="1:3" x14ac:dyDescent="0.2">
      <c r="A1676" s="72"/>
      <c r="B1676" s="38"/>
      <c r="C1676" s="73"/>
    </row>
    <row r="1677" spans="1:3" x14ac:dyDescent="0.2">
      <c r="A1677" s="72"/>
      <c r="B1677" s="38"/>
      <c r="C1677" s="73"/>
    </row>
    <row r="1678" spans="1:3" x14ac:dyDescent="0.2">
      <c r="A1678" s="72"/>
      <c r="B1678" s="38"/>
      <c r="C1678" s="73"/>
    </row>
    <row r="1679" spans="1:3" x14ac:dyDescent="0.2">
      <c r="A1679" s="72"/>
      <c r="B1679" s="38"/>
      <c r="C1679" s="73"/>
    </row>
    <row r="1680" spans="1:3" x14ac:dyDescent="0.2">
      <c r="A1680" s="72"/>
      <c r="B1680" s="38"/>
      <c r="C1680" s="73"/>
    </row>
    <row r="1681" spans="1:3" x14ac:dyDescent="0.2">
      <c r="A1681" s="72"/>
      <c r="B1681" s="38"/>
      <c r="C1681" s="73"/>
    </row>
    <row r="1682" spans="1:3" x14ac:dyDescent="0.2">
      <c r="A1682" s="72"/>
      <c r="B1682" s="38"/>
      <c r="C1682" s="73"/>
    </row>
    <row r="1683" spans="1:3" x14ac:dyDescent="0.2">
      <c r="A1683" s="72"/>
      <c r="B1683" s="38"/>
      <c r="C1683" s="73"/>
    </row>
    <row r="1684" spans="1:3" x14ac:dyDescent="0.2">
      <c r="A1684" s="72"/>
      <c r="B1684" s="38"/>
      <c r="C1684" s="73"/>
    </row>
    <row r="1685" spans="1:3" x14ac:dyDescent="0.2">
      <c r="A1685" s="72"/>
      <c r="B1685" s="38"/>
      <c r="C1685" s="73"/>
    </row>
    <row r="1686" spans="1:3" x14ac:dyDescent="0.2">
      <c r="A1686" s="72"/>
      <c r="B1686" s="38"/>
      <c r="C1686" s="73"/>
    </row>
    <row r="1687" spans="1:3" x14ac:dyDescent="0.2">
      <c r="A1687" s="72"/>
      <c r="B1687" s="38"/>
      <c r="C1687" s="73"/>
    </row>
    <row r="1688" spans="1:3" x14ac:dyDescent="0.2">
      <c r="A1688" s="72"/>
      <c r="B1688" s="38"/>
      <c r="C1688" s="73"/>
    </row>
    <row r="1689" spans="1:3" x14ac:dyDescent="0.2">
      <c r="A1689" s="72"/>
      <c r="B1689" s="38"/>
      <c r="C1689" s="73"/>
    </row>
    <row r="1690" spans="1:3" x14ac:dyDescent="0.2">
      <c r="A1690" s="72"/>
      <c r="B1690" s="38"/>
      <c r="C1690" s="73"/>
    </row>
    <row r="1691" spans="1:3" x14ac:dyDescent="0.2">
      <c r="A1691" s="72"/>
      <c r="B1691" s="38"/>
      <c r="C1691" s="73"/>
    </row>
    <row r="1692" spans="1:3" x14ac:dyDescent="0.2">
      <c r="A1692" s="72"/>
      <c r="B1692" s="38"/>
      <c r="C1692" s="73"/>
    </row>
    <row r="1693" spans="1:3" x14ac:dyDescent="0.2">
      <c r="A1693" s="72"/>
      <c r="B1693" s="38"/>
      <c r="C1693" s="73"/>
    </row>
    <row r="1694" spans="1:3" x14ac:dyDescent="0.2">
      <c r="A1694" s="72"/>
      <c r="B1694" s="38"/>
      <c r="C1694" s="73"/>
    </row>
    <row r="1695" spans="1:3" x14ac:dyDescent="0.2">
      <c r="A1695" s="72"/>
      <c r="B1695" s="38"/>
      <c r="C1695" s="73"/>
    </row>
    <row r="1696" spans="1:3" x14ac:dyDescent="0.2">
      <c r="A1696" s="72"/>
      <c r="B1696" s="38"/>
      <c r="C1696" s="73"/>
    </row>
    <row r="1697" spans="1:3" x14ac:dyDescent="0.2">
      <c r="A1697" s="72"/>
      <c r="B1697" s="38"/>
      <c r="C1697" s="73"/>
    </row>
    <row r="1698" spans="1:3" x14ac:dyDescent="0.2">
      <c r="A1698" s="72"/>
      <c r="B1698" s="38"/>
      <c r="C1698" s="73"/>
    </row>
    <row r="1699" spans="1:3" x14ac:dyDescent="0.2">
      <c r="A1699" s="72"/>
      <c r="B1699" s="38"/>
      <c r="C1699" s="73"/>
    </row>
    <row r="1700" spans="1:3" x14ac:dyDescent="0.2">
      <c r="A1700" s="72"/>
      <c r="B1700" s="38"/>
      <c r="C1700" s="73"/>
    </row>
    <row r="1701" spans="1:3" x14ac:dyDescent="0.2">
      <c r="A1701" s="72"/>
      <c r="B1701" s="38"/>
      <c r="C1701" s="73"/>
    </row>
    <row r="1702" spans="1:3" x14ac:dyDescent="0.2">
      <c r="A1702" s="72"/>
      <c r="B1702" s="38"/>
      <c r="C1702" s="73"/>
    </row>
    <row r="1703" spans="1:3" x14ac:dyDescent="0.2">
      <c r="A1703" s="72"/>
      <c r="B1703" s="38"/>
      <c r="C1703" s="73"/>
    </row>
    <row r="1704" spans="1:3" x14ac:dyDescent="0.2">
      <c r="A1704" s="72"/>
      <c r="B1704" s="38"/>
      <c r="C1704" s="73"/>
    </row>
    <row r="1705" spans="1:3" x14ac:dyDescent="0.2">
      <c r="A1705" s="72"/>
      <c r="B1705" s="38"/>
      <c r="C1705" s="73"/>
    </row>
    <row r="1706" spans="1:3" x14ac:dyDescent="0.2">
      <c r="A1706" s="72"/>
      <c r="B1706" s="38"/>
      <c r="C1706" s="73"/>
    </row>
    <row r="1707" spans="1:3" x14ac:dyDescent="0.2">
      <c r="A1707" s="72"/>
      <c r="B1707" s="38"/>
      <c r="C1707" s="73"/>
    </row>
    <row r="1708" spans="1:3" x14ac:dyDescent="0.2">
      <c r="A1708" s="72"/>
      <c r="B1708" s="38"/>
      <c r="C1708" s="73"/>
    </row>
    <row r="1709" spans="1:3" x14ac:dyDescent="0.2">
      <c r="A1709" s="72"/>
      <c r="B1709" s="38"/>
      <c r="C1709" s="73"/>
    </row>
    <row r="1710" spans="1:3" x14ac:dyDescent="0.2">
      <c r="A1710" s="72"/>
      <c r="B1710" s="38"/>
      <c r="C1710" s="73"/>
    </row>
    <row r="1711" spans="1:3" x14ac:dyDescent="0.2">
      <c r="A1711" s="72"/>
      <c r="B1711" s="38"/>
      <c r="C1711" s="73"/>
    </row>
    <row r="1712" spans="1:3" x14ac:dyDescent="0.2">
      <c r="A1712" s="72"/>
      <c r="B1712" s="38"/>
      <c r="C1712" s="73"/>
    </row>
    <row r="1713" spans="1:3" x14ac:dyDescent="0.2">
      <c r="A1713" s="72"/>
      <c r="B1713" s="38"/>
      <c r="C1713" s="73"/>
    </row>
    <row r="1714" spans="1:3" x14ac:dyDescent="0.2">
      <c r="A1714" s="72"/>
      <c r="B1714" s="38"/>
      <c r="C1714" s="73"/>
    </row>
    <row r="1715" spans="1:3" x14ac:dyDescent="0.2">
      <c r="A1715" s="72"/>
      <c r="B1715" s="38"/>
      <c r="C1715" s="73"/>
    </row>
    <row r="1716" spans="1:3" x14ac:dyDescent="0.2">
      <c r="A1716" s="72"/>
      <c r="B1716" s="38"/>
      <c r="C1716" s="73"/>
    </row>
    <row r="1717" spans="1:3" x14ac:dyDescent="0.2">
      <c r="A1717" s="72"/>
      <c r="B1717" s="38"/>
      <c r="C1717" s="73"/>
    </row>
    <row r="1718" spans="1:3" x14ac:dyDescent="0.2">
      <c r="A1718" s="72"/>
      <c r="B1718" s="38"/>
      <c r="C1718" s="73"/>
    </row>
    <row r="1719" spans="1:3" x14ac:dyDescent="0.2">
      <c r="A1719" s="72"/>
      <c r="B1719" s="38"/>
      <c r="C1719" s="73"/>
    </row>
    <row r="1720" spans="1:3" x14ac:dyDescent="0.2">
      <c r="A1720" s="72"/>
      <c r="B1720" s="38"/>
      <c r="C1720" s="73"/>
    </row>
    <row r="1721" spans="1:3" x14ac:dyDescent="0.2">
      <c r="A1721" s="72"/>
      <c r="B1721" s="38"/>
      <c r="C1721" s="73"/>
    </row>
    <row r="1722" spans="1:3" x14ac:dyDescent="0.2">
      <c r="A1722" s="72"/>
      <c r="B1722" s="38"/>
      <c r="C1722" s="73"/>
    </row>
    <row r="1723" spans="1:3" x14ac:dyDescent="0.2">
      <c r="A1723" s="72"/>
      <c r="B1723" s="38"/>
      <c r="C1723" s="73"/>
    </row>
    <row r="1724" spans="1:3" x14ac:dyDescent="0.2">
      <c r="A1724" s="72"/>
      <c r="B1724" s="38"/>
      <c r="C1724" s="73"/>
    </row>
    <row r="1725" spans="1:3" x14ac:dyDescent="0.2">
      <c r="A1725" s="72"/>
      <c r="B1725" s="38"/>
      <c r="C1725" s="73"/>
    </row>
    <row r="1726" spans="1:3" x14ac:dyDescent="0.2">
      <c r="A1726" s="72"/>
      <c r="B1726" s="38"/>
      <c r="C1726" s="73"/>
    </row>
    <row r="1727" spans="1:3" x14ac:dyDescent="0.2">
      <c r="A1727" s="72"/>
      <c r="B1727" s="38"/>
      <c r="C1727" s="73"/>
    </row>
    <row r="1728" spans="1:3" x14ac:dyDescent="0.2">
      <c r="A1728" s="72"/>
      <c r="B1728" s="38"/>
      <c r="C1728" s="73"/>
    </row>
    <row r="1729" spans="1:3" x14ac:dyDescent="0.2">
      <c r="A1729" s="72"/>
      <c r="B1729" s="38"/>
      <c r="C1729" s="73"/>
    </row>
    <row r="1730" spans="1:3" x14ac:dyDescent="0.2">
      <c r="A1730" s="72"/>
      <c r="B1730" s="38"/>
      <c r="C1730" s="73"/>
    </row>
    <row r="1731" spans="1:3" x14ac:dyDescent="0.2">
      <c r="A1731" s="72"/>
      <c r="B1731" s="38"/>
      <c r="C1731" s="73"/>
    </row>
    <row r="1732" spans="1:3" x14ac:dyDescent="0.2">
      <c r="A1732" s="72"/>
      <c r="B1732" s="38"/>
      <c r="C1732" s="73"/>
    </row>
    <row r="1733" spans="1:3" x14ac:dyDescent="0.2">
      <c r="A1733" s="72"/>
      <c r="B1733" s="38"/>
      <c r="C1733" s="73"/>
    </row>
    <row r="1734" spans="1:3" x14ac:dyDescent="0.2">
      <c r="A1734" s="72"/>
      <c r="B1734" s="38"/>
      <c r="C1734" s="73"/>
    </row>
    <row r="1735" spans="1:3" x14ac:dyDescent="0.2">
      <c r="A1735" s="72"/>
      <c r="B1735" s="38"/>
      <c r="C1735" s="73"/>
    </row>
    <row r="1736" spans="1:3" x14ac:dyDescent="0.2">
      <c r="A1736" s="72"/>
      <c r="B1736" s="38"/>
      <c r="C1736" s="73"/>
    </row>
    <row r="1737" spans="1:3" x14ac:dyDescent="0.2">
      <c r="A1737" s="72"/>
      <c r="B1737" s="38"/>
      <c r="C1737" s="73"/>
    </row>
    <row r="1738" spans="1:3" x14ac:dyDescent="0.2">
      <c r="A1738" s="72"/>
      <c r="B1738" s="38"/>
      <c r="C1738" s="73"/>
    </row>
    <row r="1739" spans="1:3" x14ac:dyDescent="0.2">
      <c r="A1739" s="72"/>
      <c r="B1739" s="38"/>
      <c r="C1739" s="73"/>
    </row>
    <row r="1740" spans="1:3" x14ac:dyDescent="0.2">
      <c r="A1740" s="72"/>
      <c r="B1740" s="38"/>
      <c r="C1740" s="73"/>
    </row>
    <row r="1741" spans="1:3" x14ac:dyDescent="0.2">
      <c r="A1741" s="72"/>
      <c r="B1741" s="38"/>
      <c r="C1741" s="73"/>
    </row>
    <row r="1742" spans="1:3" x14ac:dyDescent="0.2">
      <c r="A1742" s="72"/>
      <c r="B1742" s="38"/>
      <c r="C1742" s="73"/>
    </row>
    <row r="1743" spans="1:3" x14ac:dyDescent="0.2">
      <c r="A1743" s="72"/>
      <c r="B1743" s="38"/>
      <c r="C1743" s="73"/>
    </row>
    <row r="1744" spans="1:3" x14ac:dyDescent="0.2">
      <c r="A1744" s="72"/>
      <c r="B1744" s="38"/>
      <c r="C1744" s="73"/>
    </row>
  </sheetData>
  <mergeCells count="32">
    <mergeCell ref="A1114:A1150"/>
    <mergeCell ref="A1151:A1187"/>
    <mergeCell ref="A892:A928"/>
    <mergeCell ref="A929:A965"/>
    <mergeCell ref="A966:A1002"/>
    <mergeCell ref="A1003:A1039"/>
    <mergeCell ref="A1040:A1076"/>
    <mergeCell ref="A1077:A1113"/>
    <mergeCell ref="A855:A891"/>
    <mergeCell ref="A448:A484"/>
    <mergeCell ref="A485:A521"/>
    <mergeCell ref="A522:A558"/>
    <mergeCell ref="A559:A595"/>
    <mergeCell ref="A596:A632"/>
    <mergeCell ref="A633:A669"/>
    <mergeCell ref="A670:A706"/>
    <mergeCell ref="A707:A743"/>
    <mergeCell ref="A744:A780"/>
    <mergeCell ref="A781:A817"/>
    <mergeCell ref="A818:A854"/>
    <mergeCell ref="A411:A447"/>
    <mergeCell ref="A4:A40"/>
    <mergeCell ref="A41:A77"/>
    <mergeCell ref="A78:A114"/>
    <mergeCell ref="A115:A151"/>
    <mergeCell ref="A152:A188"/>
    <mergeCell ref="A189:A225"/>
    <mergeCell ref="A226:A262"/>
    <mergeCell ref="A263:A299"/>
    <mergeCell ref="A300:A336"/>
    <mergeCell ref="A337:A373"/>
    <mergeCell ref="A374:A410"/>
  </mergeCells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K38"/>
  <sheetViews>
    <sheetView showGridLines="0" zoomScale="55" zoomScaleNormal="55" workbookViewId="0">
      <pane xSplit="3" ySplit="5" topLeftCell="D6" activePane="bottomRight" state="frozen"/>
      <selection activeCell="D6" sqref="D6"/>
      <selection pane="topRight" activeCell="D6" sqref="D6"/>
      <selection pane="bottomLeft" activeCell="D6" sqref="D6"/>
      <selection pane="bottomRight" activeCell="N31" sqref="N31"/>
    </sheetView>
  </sheetViews>
  <sheetFormatPr defaultRowHeight="12.75" x14ac:dyDescent="0.25"/>
  <cols>
    <col min="1" max="1" width="9.140625" style="21"/>
    <col min="2" max="2" width="17.42578125" style="21" customWidth="1"/>
    <col min="3" max="7" width="13.42578125" style="21" customWidth="1"/>
    <col min="8" max="9" width="9.140625" style="21"/>
    <col min="10" max="10" width="10.85546875" style="21" customWidth="1"/>
    <col min="11" max="16384" width="9.140625" style="21"/>
  </cols>
  <sheetData>
    <row r="1" spans="1:11" x14ac:dyDescent="0.25">
      <c r="A1" s="40" t="s">
        <v>319</v>
      </c>
      <c r="B1" s="40"/>
    </row>
    <row r="2" spans="1:11" x14ac:dyDescent="0.25">
      <c r="A2" s="85" t="s">
        <v>359</v>
      </c>
      <c r="B2" s="84"/>
    </row>
    <row r="3" spans="1:11" x14ac:dyDescent="0.25">
      <c r="A3" s="85" t="s">
        <v>399</v>
      </c>
      <c r="B3" s="84"/>
      <c r="D3" s="23"/>
      <c r="E3" s="23"/>
      <c r="F3" s="23"/>
      <c r="G3" s="23"/>
    </row>
    <row r="4" spans="1:11" x14ac:dyDescent="0.25">
      <c r="A4" s="87"/>
      <c r="B4" s="87"/>
      <c r="C4" s="91"/>
      <c r="D4" s="118" t="s">
        <v>320</v>
      </c>
      <c r="E4" s="118"/>
      <c r="F4" s="118"/>
      <c r="G4" s="118"/>
      <c r="I4" s="40" t="s">
        <v>413</v>
      </c>
    </row>
    <row r="5" spans="1:11" x14ac:dyDescent="0.25">
      <c r="A5" s="91"/>
      <c r="B5" s="91"/>
      <c r="C5" s="91" t="s">
        <v>321</v>
      </c>
      <c r="D5" s="92" t="s">
        <v>163</v>
      </c>
      <c r="E5" s="92" t="s">
        <v>164</v>
      </c>
      <c r="F5" s="92" t="s">
        <v>166</v>
      </c>
      <c r="G5" s="92" t="s">
        <v>167</v>
      </c>
      <c r="I5" s="94" t="s">
        <v>411</v>
      </c>
      <c r="J5" s="94" t="s">
        <v>411</v>
      </c>
      <c r="K5" s="94" t="s">
        <v>412</v>
      </c>
    </row>
    <row r="6" spans="1:11" x14ac:dyDescent="0.25">
      <c r="A6" s="21" t="s">
        <v>63</v>
      </c>
      <c r="B6" s="21" t="s">
        <v>64</v>
      </c>
      <c r="C6" s="21">
        <v>0.10924200000000001</v>
      </c>
      <c r="D6" s="21">
        <v>3.057E-2</v>
      </c>
      <c r="E6" s="21">
        <v>3.0030999999999999E-2</v>
      </c>
      <c r="F6" s="21">
        <v>3.1175000000000001E-2</v>
      </c>
      <c r="G6" s="21">
        <v>1.7465999999999999E-2</v>
      </c>
      <c r="I6" s="21" t="s">
        <v>63</v>
      </c>
      <c r="J6" s="51">
        <v>107783.44500000001</v>
      </c>
      <c r="K6" s="21">
        <f t="shared" ref="K6:K37" si="0">J6/$J$38</f>
        <v>2.1925575882124616E-2</v>
      </c>
    </row>
    <row r="7" spans="1:11" x14ac:dyDescent="0.25">
      <c r="A7" s="21" t="s">
        <v>65</v>
      </c>
      <c r="B7" s="21" t="s">
        <v>66</v>
      </c>
      <c r="C7" s="21">
        <v>0.112493</v>
      </c>
      <c r="D7" s="21">
        <v>2.9291999999999999E-2</v>
      </c>
      <c r="E7" s="21">
        <v>3.0643E-2</v>
      </c>
      <c r="F7" s="21">
        <v>3.1654000000000002E-2</v>
      </c>
      <c r="G7" s="21">
        <v>2.0903999999999999E-2</v>
      </c>
      <c r="I7" s="21" t="s">
        <v>65</v>
      </c>
      <c r="J7" s="51">
        <v>296424.09399999998</v>
      </c>
      <c r="K7" s="21">
        <f t="shared" si="0"/>
        <v>6.0299324875791815E-2</v>
      </c>
    </row>
    <row r="8" spans="1:11" x14ac:dyDescent="0.25">
      <c r="A8" s="21" t="s">
        <v>67</v>
      </c>
      <c r="B8" s="21" t="s">
        <v>68</v>
      </c>
      <c r="C8" s="21">
        <v>5.2615000000000002E-2</v>
      </c>
      <c r="D8" s="21">
        <v>1.784E-3</v>
      </c>
      <c r="E8" s="21">
        <v>-1.4567999999999999E-2</v>
      </c>
      <c r="F8" s="21">
        <v>3.7494E-2</v>
      </c>
      <c r="G8" s="21">
        <v>2.7904000000000002E-2</v>
      </c>
      <c r="I8" s="21" t="s">
        <v>67</v>
      </c>
      <c r="J8" s="51">
        <v>7789.1509999999998</v>
      </c>
      <c r="K8" s="21">
        <f t="shared" si="0"/>
        <v>1.5844884277713225E-3</v>
      </c>
    </row>
    <row r="9" spans="1:11" x14ac:dyDescent="0.25">
      <c r="A9" s="21" t="s">
        <v>69</v>
      </c>
      <c r="B9" s="21" t="s">
        <v>70</v>
      </c>
      <c r="C9" s="21">
        <v>0.15736700000000001</v>
      </c>
      <c r="D9" s="21">
        <v>3.7456999999999997E-2</v>
      </c>
      <c r="E9" s="21">
        <v>5.8584999999999998E-2</v>
      </c>
      <c r="F9" s="21">
        <v>4.4256999999999998E-2</v>
      </c>
      <c r="G9" s="21">
        <v>1.7069000000000001E-2</v>
      </c>
      <c r="I9" s="21" t="s">
        <v>69</v>
      </c>
      <c r="J9" s="51">
        <v>347429.15600000002</v>
      </c>
      <c r="K9" s="21">
        <f t="shared" si="0"/>
        <v>7.0674901173742505E-2</v>
      </c>
    </row>
    <row r="10" spans="1:11" x14ac:dyDescent="0.25">
      <c r="A10" s="21" t="s">
        <v>71</v>
      </c>
      <c r="B10" s="21" t="s">
        <v>72</v>
      </c>
      <c r="C10" s="21">
        <v>0.191057</v>
      </c>
      <c r="D10" s="21">
        <v>6.1948999999999997E-2</v>
      </c>
      <c r="E10" s="21">
        <v>7.1781999999999999E-2</v>
      </c>
      <c r="F10" s="21">
        <v>4.8016999999999997E-2</v>
      </c>
      <c r="G10" s="21">
        <v>9.3080000000000003E-3</v>
      </c>
      <c r="I10" s="21" t="s">
        <v>71</v>
      </c>
      <c r="J10" s="51">
        <v>524381.06299999997</v>
      </c>
      <c r="K10" s="21">
        <f t="shared" si="0"/>
        <v>0.10667089726029509</v>
      </c>
    </row>
    <row r="11" spans="1:11" x14ac:dyDescent="0.25">
      <c r="A11" s="21" t="s">
        <v>73</v>
      </c>
      <c r="B11" s="21" t="s">
        <v>74</v>
      </c>
      <c r="C11" s="21">
        <v>2.4629000000000002E-2</v>
      </c>
      <c r="D11" s="21">
        <v>-8.3820000000000006E-3</v>
      </c>
      <c r="E11" s="21">
        <v>-2.5155E-2</v>
      </c>
      <c r="F11" s="21">
        <v>3.2821000000000003E-2</v>
      </c>
      <c r="G11" s="21">
        <v>2.5343999999999998E-2</v>
      </c>
      <c r="I11" s="21" t="s">
        <v>73</v>
      </c>
      <c r="J11" s="51">
        <v>8622.23</v>
      </c>
      <c r="K11" s="21">
        <f t="shared" si="0"/>
        <v>1.7539554255120652E-3</v>
      </c>
    </row>
    <row r="12" spans="1:11" x14ac:dyDescent="0.25">
      <c r="A12" s="21" t="s">
        <v>75</v>
      </c>
      <c r="B12" s="21" t="s">
        <v>76</v>
      </c>
      <c r="C12" s="21">
        <v>5.9114E-2</v>
      </c>
      <c r="D12" s="21">
        <v>5.509E-3</v>
      </c>
      <c r="E12" s="21">
        <v>-1.3303000000000001E-2</v>
      </c>
      <c r="F12" s="21">
        <v>4.2646000000000003E-2</v>
      </c>
      <c r="G12" s="21">
        <v>2.4261999999999999E-2</v>
      </c>
      <c r="I12" s="21" t="s">
        <v>75</v>
      </c>
      <c r="J12" s="51">
        <v>33504.601999999999</v>
      </c>
      <c r="K12" s="21">
        <f t="shared" si="0"/>
        <v>6.8155892915779791E-3</v>
      </c>
    </row>
    <row r="13" spans="1:11" x14ac:dyDescent="0.25">
      <c r="A13" s="21" t="s">
        <v>77</v>
      </c>
      <c r="B13" s="21" t="s">
        <v>78</v>
      </c>
      <c r="C13" s="21">
        <v>0.14604200000000001</v>
      </c>
      <c r="D13" s="21">
        <v>3.6126999999999999E-2</v>
      </c>
      <c r="E13" s="21">
        <v>4.9357999999999999E-2</v>
      </c>
      <c r="F13" s="21">
        <v>4.5697000000000002E-2</v>
      </c>
      <c r="G13" s="21">
        <v>1.4860999999999999E-2</v>
      </c>
      <c r="I13" s="21" t="s">
        <v>77</v>
      </c>
      <c r="J13" s="51">
        <v>378247.21899999998</v>
      </c>
      <c r="K13" s="21">
        <f t="shared" si="0"/>
        <v>7.6943988034406455E-2</v>
      </c>
    </row>
    <row r="14" spans="1:11" x14ac:dyDescent="0.25">
      <c r="A14" s="21" t="s">
        <v>79</v>
      </c>
      <c r="B14" s="21" t="s">
        <v>53</v>
      </c>
      <c r="C14" s="21">
        <v>-0.15021300000000001</v>
      </c>
      <c r="D14" s="21">
        <v>-7.8024999999999997E-2</v>
      </c>
      <c r="E14" s="21">
        <v>-2.8653999999999999E-2</v>
      </c>
      <c r="F14" s="21">
        <v>-2.1387E-2</v>
      </c>
      <c r="G14" s="21">
        <v>-2.2147E-2</v>
      </c>
      <c r="I14" s="21" t="s">
        <v>79</v>
      </c>
      <c r="J14" s="51">
        <v>169520.82800000001</v>
      </c>
      <c r="K14" s="21">
        <f t="shared" si="0"/>
        <v>3.4484347553695234E-2</v>
      </c>
    </row>
    <row r="15" spans="1:11" x14ac:dyDescent="0.25">
      <c r="A15" s="21" t="s">
        <v>80</v>
      </c>
      <c r="B15" s="21" t="s">
        <v>81</v>
      </c>
      <c r="C15" s="21">
        <v>0.10151300000000001</v>
      </c>
      <c r="D15" s="21">
        <v>3.7359000000000003E-2</v>
      </c>
      <c r="E15" s="21">
        <v>2.7251000000000001E-2</v>
      </c>
      <c r="F15" s="21">
        <v>4.0101999999999999E-2</v>
      </c>
      <c r="G15" s="21">
        <v>-3.1979999999999999E-3</v>
      </c>
      <c r="I15" s="21" t="s">
        <v>80</v>
      </c>
      <c r="J15" s="51">
        <v>32754.752</v>
      </c>
      <c r="K15" s="21">
        <f t="shared" si="0"/>
        <v>6.663052943577494E-3</v>
      </c>
    </row>
    <row r="16" spans="1:11" x14ac:dyDescent="0.25">
      <c r="A16" s="21" t="s">
        <v>82</v>
      </c>
      <c r="B16" s="21" t="s">
        <v>83</v>
      </c>
      <c r="C16" s="21">
        <v>0.13040599999999999</v>
      </c>
      <c r="D16" s="21">
        <v>3.3834000000000003E-2</v>
      </c>
      <c r="E16" s="21">
        <v>2.8018999999999999E-2</v>
      </c>
      <c r="F16" s="21">
        <v>4.2812000000000003E-2</v>
      </c>
      <c r="G16" s="21">
        <v>2.5739999999999999E-2</v>
      </c>
      <c r="I16" s="21" t="s">
        <v>82</v>
      </c>
      <c r="J16" s="51">
        <v>215898.09400000001</v>
      </c>
      <c r="K16" s="21">
        <f t="shared" si="0"/>
        <v>4.3918526103921364E-2</v>
      </c>
    </row>
    <row r="17" spans="1:11" x14ac:dyDescent="0.25">
      <c r="A17" s="21" t="s">
        <v>84</v>
      </c>
      <c r="B17" s="21" t="s">
        <v>85</v>
      </c>
      <c r="C17" s="21">
        <v>-1.8567E-2</v>
      </c>
      <c r="D17" s="21">
        <v>-2.0161999999999999E-2</v>
      </c>
      <c r="E17" s="21">
        <v>-4.0062E-2</v>
      </c>
      <c r="F17" s="21">
        <v>2.2790000000000001E-2</v>
      </c>
      <c r="G17" s="21">
        <v>1.8866999999999998E-2</v>
      </c>
      <c r="I17" s="21" t="s">
        <v>84</v>
      </c>
      <c r="J17" s="51">
        <v>18534.184000000001</v>
      </c>
      <c r="K17" s="21">
        <f t="shared" si="0"/>
        <v>3.7702697079802926E-3</v>
      </c>
    </row>
    <row r="18" spans="1:11" x14ac:dyDescent="0.25">
      <c r="A18" s="21" t="s">
        <v>86</v>
      </c>
      <c r="B18" s="21" t="s">
        <v>87</v>
      </c>
      <c r="C18" s="21">
        <v>6.2498999999999999E-2</v>
      </c>
      <c r="D18" s="21">
        <v>8.3470000000000003E-3</v>
      </c>
      <c r="E18" s="21">
        <v>-1.109E-3</v>
      </c>
      <c r="F18" s="21">
        <v>3.5804000000000002E-2</v>
      </c>
      <c r="G18" s="21">
        <v>1.9456999999999999E-2</v>
      </c>
      <c r="I18" s="21" t="s">
        <v>86</v>
      </c>
      <c r="J18" s="51">
        <v>35388.370999999999</v>
      </c>
      <c r="K18" s="21">
        <f t="shared" si="0"/>
        <v>7.1987902567530486E-3</v>
      </c>
    </row>
    <row r="19" spans="1:11" x14ac:dyDescent="0.25">
      <c r="A19" s="21" t="s">
        <v>88</v>
      </c>
      <c r="B19" s="21" t="s">
        <v>89</v>
      </c>
      <c r="C19" s="21">
        <v>8.0479999999999996E-2</v>
      </c>
      <c r="D19" s="21">
        <v>1.8790000000000001E-2</v>
      </c>
      <c r="E19" s="21">
        <v>1.4305999999999999E-2</v>
      </c>
      <c r="F19" s="21">
        <v>2.4930999999999998E-2</v>
      </c>
      <c r="G19" s="21">
        <v>2.2453000000000001E-2</v>
      </c>
      <c r="I19" s="21" t="s">
        <v>88</v>
      </c>
      <c r="J19" s="51">
        <v>350762.43800000002</v>
      </c>
      <c r="K19" s="21">
        <f t="shared" si="0"/>
        <v>7.1352965670822915E-2</v>
      </c>
    </row>
    <row r="20" spans="1:11" x14ac:dyDescent="0.25">
      <c r="A20" s="21" t="s">
        <v>90</v>
      </c>
      <c r="B20" s="21" t="s">
        <v>5</v>
      </c>
      <c r="C20" s="21">
        <v>3.0315000000000002E-2</v>
      </c>
      <c r="D20" s="21">
        <v>6.0239999999999998E-3</v>
      </c>
      <c r="E20" s="21">
        <v>-1.0525E-2</v>
      </c>
      <c r="F20" s="21">
        <v>2.0417000000000001E-2</v>
      </c>
      <c r="G20" s="21">
        <v>1.4399E-2</v>
      </c>
      <c r="I20" s="21" t="s">
        <v>90</v>
      </c>
      <c r="J20" s="51">
        <v>332883.71899999998</v>
      </c>
      <c r="K20" s="21">
        <f t="shared" si="0"/>
        <v>6.7716032279895547E-2</v>
      </c>
    </row>
    <row r="21" spans="1:11" x14ac:dyDescent="0.25">
      <c r="A21" s="21" t="s">
        <v>91</v>
      </c>
      <c r="B21" s="21" t="s">
        <v>92</v>
      </c>
      <c r="C21" s="21">
        <v>9.0134000000000006E-2</v>
      </c>
      <c r="D21" s="21">
        <v>2.3458E-2</v>
      </c>
      <c r="E21" s="21">
        <v>2.7629999999999998E-3</v>
      </c>
      <c r="F21" s="21">
        <v>4.2486999999999997E-2</v>
      </c>
      <c r="G21" s="21">
        <v>2.1427000000000002E-2</v>
      </c>
      <c r="I21" s="21" t="s">
        <v>91</v>
      </c>
      <c r="J21" s="51">
        <v>54043.656000000003</v>
      </c>
      <c r="K21" s="21">
        <f t="shared" si="0"/>
        <v>1.0993694630705477E-2</v>
      </c>
    </row>
    <row r="22" spans="1:11" x14ac:dyDescent="0.25">
      <c r="A22" s="21" t="s">
        <v>93</v>
      </c>
      <c r="B22" s="21" t="s">
        <v>94</v>
      </c>
      <c r="C22" s="21">
        <v>3.2027E-2</v>
      </c>
      <c r="D22" s="21">
        <v>-4.7720000000000002E-3</v>
      </c>
      <c r="E22" s="21">
        <v>-1.1133000000000001E-2</v>
      </c>
      <c r="F22" s="21">
        <v>2.9832999999999998E-2</v>
      </c>
      <c r="G22" s="21">
        <v>1.8100000000000002E-2</v>
      </c>
      <c r="I22" s="21" t="s">
        <v>93</v>
      </c>
      <c r="J22" s="51">
        <v>70919.304999999993</v>
      </c>
      <c r="K22" s="21">
        <f t="shared" si="0"/>
        <v>1.4426581032783275E-2</v>
      </c>
    </row>
    <row r="23" spans="1:11" x14ac:dyDescent="0.25">
      <c r="A23" s="21" t="s">
        <v>95</v>
      </c>
      <c r="B23" s="21" t="s">
        <v>96</v>
      </c>
      <c r="C23" s="21">
        <v>1.8716E-2</v>
      </c>
      <c r="D23" s="21">
        <v>5.1400000000000003E-4</v>
      </c>
      <c r="E23" s="21">
        <v>-3.2275999999999999E-2</v>
      </c>
      <c r="F23" s="21">
        <v>3.2292000000000001E-2</v>
      </c>
      <c r="G23" s="21">
        <v>1.8186000000000001E-2</v>
      </c>
      <c r="I23" s="21" t="s">
        <v>95</v>
      </c>
      <c r="J23" s="51">
        <v>7448.3320000000003</v>
      </c>
      <c r="K23" s="21">
        <f t="shared" si="0"/>
        <v>1.5151581809363858E-3</v>
      </c>
    </row>
    <row r="24" spans="1:11" x14ac:dyDescent="0.25">
      <c r="A24" s="21" t="s">
        <v>97</v>
      </c>
      <c r="B24" s="21" t="s">
        <v>98</v>
      </c>
      <c r="C24" s="21">
        <v>9.1503000000000001E-2</v>
      </c>
      <c r="D24" s="21">
        <v>3.9995000000000003E-2</v>
      </c>
      <c r="E24" s="21">
        <v>5.3221999999999998E-2</v>
      </c>
      <c r="F24" s="21">
        <v>4.3388000000000003E-2</v>
      </c>
      <c r="G24" s="21">
        <v>-4.5102000000000003E-2</v>
      </c>
      <c r="I24" s="21" t="s">
        <v>97</v>
      </c>
      <c r="J24" s="51">
        <v>450545.28100000002</v>
      </c>
      <c r="K24" s="21">
        <f t="shared" si="0"/>
        <v>9.1651039237970702E-2</v>
      </c>
    </row>
    <row r="25" spans="1:11" x14ac:dyDescent="0.25">
      <c r="A25" s="21" t="s">
        <v>99</v>
      </c>
      <c r="B25" s="21" t="s">
        <v>100</v>
      </c>
      <c r="C25" s="21">
        <v>4.1603000000000001E-2</v>
      </c>
      <c r="D25" s="21">
        <v>2.0969999999999999E-3</v>
      </c>
      <c r="E25" s="21">
        <v>-1.7375000000000002E-2</v>
      </c>
      <c r="F25" s="21">
        <v>3.5178000000000001E-2</v>
      </c>
      <c r="G25" s="21">
        <v>2.1701999999999999E-2</v>
      </c>
      <c r="I25" s="21" t="s">
        <v>99</v>
      </c>
      <c r="J25" s="51">
        <v>27157.736000000001</v>
      </c>
      <c r="K25" s="21">
        <f t="shared" si="0"/>
        <v>5.5244940580133376E-3</v>
      </c>
    </row>
    <row r="26" spans="1:11" x14ac:dyDescent="0.25">
      <c r="A26" s="21" t="s">
        <v>101</v>
      </c>
      <c r="B26" s="21" t="s">
        <v>102</v>
      </c>
      <c r="C26" s="21">
        <v>8.1284999999999996E-2</v>
      </c>
      <c r="D26" s="21">
        <v>1.3690000000000001E-2</v>
      </c>
      <c r="E26" s="21">
        <v>1.7888999999999999E-2</v>
      </c>
      <c r="F26" s="21">
        <v>3.3466999999999997E-2</v>
      </c>
      <c r="G26" s="21">
        <v>1.6239E-2</v>
      </c>
      <c r="I26" s="21" t="s">
        <v>101</v>
      </c>
      <c r="J26" s="51">
        <v>191158.45300000001</v>
      </c>
      <c r="K26" s="21">
        <f t="shared" si="0"/>
        <v>3.8885926932109578E-2</v>
      </c>
    </row>
    <row r="27" spans="1:11" x14ac:dyDescent="0.25">
      <c r="A27" s="21" t="s">
        <v>103</v>
      </c>
      <c r="B27" s="21" t="s">
        <v>104</v>
      </c>
      <c r="C27" s="21">
        <v>7.4903999999999998E-2</v>
      </c>
      <c r="D27" s="21">
        <v>9.5270000000000007E-3</v>
      </c>
      <c r="E27" s="21">
        <v>4.0799000000000002E-2</v>
      </c>
      <c r="F27" s="21">
        <v>-2.5799999999999998E-4</v>
      </c>
      <c r="G27" s="21">
        <v>2.4836E-2</v>
      </c>
      <c r="I27" s="21" t="s">
        <v>103</v>
      </c>
      <c r="J27" s="51">
        <v>137095.234</v>
      </c>
      <c r="K27" s="21">
        <f t="shared" si="0"/>
        <v>2.7888252747392053E-2</v>
      </c>
    </row>
    <row r="28" spans="1:11" x14ac:dyDescent="0.25">
      <c r="A28" s="21" t="s">
        <v>105</v>
      </c>
      <c r="B28" s="21" t="s">
        <v>106</v>
      </c>
      <c r="C28" s="21">
        <v>3.7716E-2</v>
      </c>
      <c r="D28" s="21">
        <v>1.436E-2</v>
      </c>
      <c r="E28" s="21">
        <v>-1.3831E-2</v>
      </c>
      <c r="F28" s="21">
        <v>1.6892000000000001E-2</v>
      </c>
      <c r="G28" s="21">
        <v>2.0296000000000002E-2</v>
      </c>
      <c r="I28" s="21" t="s">
        <v>105</v>
      </c>
      <c r="J28" s="51">
        <v>10470.371999999999</v>
      </c>
      <c r="K28" s="21">
        <f t="shared" si="0"/>
        <v>2.129909057926965E-3</v>
      </c>
    </row>
    <row r="29" spans="1:11" x14ac:dyDescent="0.25">
      <c r="A29" s="21" t="s">
        <v>107</v>
      </c>
      <c r="B29" s="21" t="s">
        <v>108</v>
      </c>
      <c r="C29" s="21">
        <v>0.13902200000000001</v>
      </c>
      <c r="D29" s="21">
        <v>3.6516E-2</v>
      </c>
      <c r="E29" s="21">
        <v>3.5522999999999999E-2</v>
      </c>
      <c r="F29" s="21">
        <v>4.8256E-2</v>
      </c>
      <c r="G29" s="21">
        <v>1.8728000000000002E-2</v>
      </c>
      <c r="I29" s="21" t="s">
        <v>107</v>
      </c>
      <c r="J29" s="51">
        <v>130122.57</v>
      </c>
      <c r="K29" s="21">
        <f t="shared" si="0"/>
        <v>2.6469856131542947E-2</v>
      </c>
    </row>
    <row r="30" spans="1:11" x14ac:dyDescent="0.25">
      <c r="A30" s="21" t="s">
        <v>109</v>
      </c>
      <c r="B30" s="21" t="s">
        <v>110</v>
      </c>
      <c r="C30" s="21">
        <v>4.9399999999999999E-2</v>
      </c>
      <c r="D30" s="21">
        <v>2.5758E-2</v>
      </c>
      <c r="E30" s="21">
        <v>-2.4350000000000001E-3</v>
      </c>
      <c r="F30" s="21">
        <v>4.1430000000000002E-2</v>
      </c>
      <c r="G30" s="21">
        <v>-1.5354E-2</v>
      </c>
      <c r="I30" s="21" t="s">
        <v>109</v>
      </c>
      <c r="J30" s="51">
        <v>34423.769999999997</v>
      </c>
      <c r="K30" s="21">
        <f t="shared" si="0"/>
        <v>7.0025687273570138E-3</v>
      </c>
    </row>
    <row r="31" spans="1:11" x14ac:dyDescent="0.25">
      <c r="A31" s="21" t="s">
        <v>111</v>
      </c>
      <c r="B31" s="21" t="s">
        <v>112</v>
      </c>
      <c r="C31" s="21">
        <v>0.198519</v>
      </c>
      <c r="D31" s="21">
        <v>5.5461999999999997E-2</v>
      </c>
      <c r="E31" s="21">
        <v>7.6910999999999993E-2</v>
      </c>
      <c r="F31" s="21">
        <v>4.6915999999999999E-2</v>
      </c>
      <c r="G31" s="21">
        <v>1.9231000000000002E-2</v>
      </c>
      <c r="I31" s="21" t="s">
        <v>111</v>
      </c>
      <c r="J31" s="51">
        <v>281617.125</v>
      </c>
      <c r="K31" s="21">
        <f t="shared" si="0"/>
        <v>5.7287254493426816E-2</v>
      </c>
    </row>
    <row r="32" spans="1:11" x14ac:dyDescent="0.25">
      <c r="A32" s="21" t="s">
        <v>113</v>
      </c>
      <c r="B32" s="21" t="s">
        <v>114</v>
      </c>
      <c r="C32" s="21">
        <v>0.148481</v>
      </c>
      <c r="D32" s="21">
        <v>3.7393000000000003E-2</v>
      </c>
      <c r="E32" s="21">
        <v>4.4580000000000002E-2</v>
      </c>
      <c r="F32" s="21">
        <v>3.7602999999999998E-2</v>
      </c>
      <c r="G32" s="21">
        <v>2.8906000000000001E-2</v>
      </c>
      <c r="I32" s="21" t="s">
        <v>113</v>
      </c>
      <c r="J32" s="51">
        <v>176832.29699999999</v>
      </c>
      <c r="K32" s="21">
        <f t="shared" si="0"/>
        <v>3.5971664723500871E-2</v>
      </c>
    </row>
    <row r="33" spans="1:11" x14ac:dyDescent="0.25">
      <c r="A33" s="21" t="s">
        <v>115</v>
      </c>
      <c r="B33" s="21" t="s">
        <v>116</v>
      </c>
      <c r="C33" s="21">
        <v>0.13791400000000001</v>
      </c>
      <c r="D33" s="21">
        <v>3.8871999999999997E-2</v>
      </c>
      <c r="E33" s="21">
        <v>3.4195999999999997E-2</v>
      </c>
      <c r="F33" s="21">
        <v>4.3451999999999998E-2</v>
      </c>
      <c r="G33" s="21">
        <v>2.1394E-2</v>
      </c>
      <c r="I33" s="21" t="s">
        <v>115</v>
      </c>
      <c r="J33" s="51">
        <v>259679.68799999999</v>
      </c>
      <c r="K33" s="21">
        <f t="shared" si="0"/>
        <v>5.2824686613889955E-2</v>
      </c>
    </row>
    <row r="34" spans="1:11" x14ac:dyDescent="0.25">
      <c r="A34" s="21" t="s">
        <v>117</v>
      </c>
      <c r="B34" s="21" t="s">
        <v>118</v>
      </c>
      <c r="C34" s="21">
        <v>8.4225999999999995E-2</v>
      </c>
      <c r="D34" s="21">
        <v>1.8145000000000001E-2</v>
      </c>
      <c r="E34" s="21">
        <v>9.4179999999999993E-3</v>
      </c>
      <c r="F34" s="21">
        <v>4.0936E-2</v>
      </c>
      <c r="G34" s="21">
        <v>1.5726E-2</v>
      </c>
      <c r="I34" s="21" t="s">
        <v>117</v>
      </c>
      <c r="J34" s="51">
        <v>21647.49</v>
      </c>
      <c r="K34" s="21">
        <f t="shared" si="0"/>
        <v>4.4035861411975998E-3</v>
      </c>
    </row>
    <row r="35" spans="1:11" x14ac:dyDescent="0.25">
      <c r="A35" s="21" t="s">
        <v>119</v>
      </c>
      <c r="B35" s="21" t="s">
        <v>120</v>
      </c>
      <c r="C35" s="21">
        <v>8.8259000000000004E-2</v>
      </c>
      <c r="D35" s="21">
        <v>1.8985999999999999E-2</v>
      </c>
      <c r="E35" s="21">
        <v>4.1770000000000002E-3</v>
      </c>
      <c r="F35" s="21">
        <v>4.0543999999999997E-2</v>
      </c>
      <c r="G35" s="21">
        <v>2.4552000000000001E-2</v>
      </c>
      <c r="I35" s="21" t="s">
        <v>119</v>
      </c>
      <c r="J35" s="51">
        <v>147652.21900000001</v>
      </c>
      <c r="K35" s="21">
        <f t="shared" si="0"/>
        <v>3.0035780836737792E-2</v>
      </c>
    </row>
    <row r="36" spans="1:11" x14ac:dyDescent="0.25">
      <c r="A36" s="21" t="s">
        <v>121</v>
      </c>
      <c r="B36" s="21" t="s">
        <v>122</v>
      </c>
      <c r="C36" s="21">
        <v>5.5027E-2</v>
      </c>
      <c r="D36" s="21">
        <v>-1.2871E-2</v>
      </c>
      <c r="E36" s="21">
        <v>-1.9859999999999999E-3</v>
      </c>
      <c r="F36" s="21">
        <v>3.7562999999999999E-2</v>
      </c>
      <c r="G36" s="21">
        <v>3.2321000000000003E-2</v>
      </c>
      <c r="I36" s="21" t="s">
        <v>121</v>
      </c>
      <c r="J36" s="51">
        <v>20255.094000000001</v>
      </c>
      <c r="K36" s="21">
        <f t="shared" si="0"/>
        <v>4.1203414911869535E-3</v>
      </c>
    </row>
    <row r="37" spans="1:11" x14ac:dyDescent="0.25">
      <c r="A37" s="23" t="s">
        <v>123</v>
      </c>
      <c r="B37" s="23" t="s">
        <v>124</v>
      </c>
      <c r="C37" s="23">
        <v>0.12848300000000001</v>
      </c>
      <c r="D37" s="23">
        <v>3.0626E-2</v>
      </c>
      <c r="E37" s="23">
        <v>3.6547000000000003E-2</v>
      </c>
      <c r="F37" s="23">
        <v>5.0300999999999998E-2</v>
      </c>
      <c r="G37" s="23">
        <v>1.1009E-2</v>
      </c>
      <c r="I37" s="23" t="s">
        <v>123</v>
      </c>
      <c r="J37" s="51">
        <v>34885.527000000002</v>
      </c>
      <c r="K37" s="21">
        <f t="shared" si="0"/>
        <v>7.0965004822995505E-3</v>
      </c>
    </row>
    <row r="38" spans="1:11" x14ac:dyDescent="0.25">
      <c r="I38" s="95" t="s">
        <v>1</v>
      </c>
      <c r="J38" s="96">
        <v>4915877.4929999998</v>
      </c>
      <c r="K38" s="94"/>
    </row>
  </sheetData>
  <mergeCells count="1">
    <mergeCell ref="D4:G4"/>
  </mergeCells>
  <conditionalFormatting sqref="D6:G37">
    <cfRule type="cellIs" dxfId="2" priority="5" operator="lessThan">
      <formula>0</formula>
    </cfRule>
  </conditionalFormatting>
  <conditionalFormatting sqref="C6:C37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K6:K37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AI37"/>
  <sheetViews>
    <sheetView showGridLines="0" zoomScale="70" zoomScaleNormal="70" workbookViewId="0">
      <pane xSplit="3" ySplit="5" topLeftCell="D6" activePane="bottomRight" state="frozen"/>
      <selection activeCell="C6" sqref="C6"/>
      <selection pane="topRight" activeCell="C6" sqref="C6"/>
      <selection pane="bottomLeft" activeCell="C6" sqref="C6"/>
      <selection pane="bottomRight" activeCell="D6" sqref="D6"/>
    </sheetView>
  </sheetViews>
  <sheetFormatPr defaultRowHeight="12.75" x14ac:dyDescent="0.25"/>
  <cols>
    <col min="1" max="1" width="5.7109375" style="21" customWidth="1"/>
    <col min="2" max="2" width="17.42578125" style="21" customWidth="1"/>
    <col min="3" max="36" width="6.140625" style="21" customWidth="1"/>
    <col min="37" max="16384" width="9.140625" style="21"/>
  </cols>
  <sheetData>
    <row r="1" spans="1:35" x14ac:dyDescent="0.25">
      <c r="A1" s="40" t="s">
        <v>319</v>
      </c>
      <c r="B1" s="40"/>
    </row>
    <row r="2" spans="1:35" x14ac:dyDescent="0.25">
      <c r="A2" s="85" t="s">
        <v>359</v>
      </c>
      <c r="B2" s="84"/>
    </row>
    <row r="3" spans="1:35" x14ac:dyDescent="0.25">
      <c r="A3" s="85" t="s">
        <v>399</v>
      </c>
      <c r="B3" s="84"/>
      <c r="D3" s="97"/>
      <c r="E3" s="97"/>
      <c r="F3" s="97"/>
      <c r="G3" s="97"/>
    </row>
    <row r="4" spans="1:35" x14ac:dyDescent="0.25">
      <c r="A4" s="87"/>
      <c r="B4" s="87"/>
      <c r="C4" s="91"/>
      <c r="D4" s="120" t="s">
        <v>320</v>
      </c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120"/>
      <c r="AI4" s="120"/>
    </row>
    <row r="5" spans="1:35" x14ac:dyDescent="0.25">
      <c r="A5" s="91"/>
      <c r="B5" s="91"/>
      <c r="C5" s="108" t="s">
        <v>321</v>
      </c>
      <c r="D5" s="92" t="s">
        <v>63</v>
      </c>
      <c r="E5" s="92" t="s">
        <v>65</v>
      </c>
      <c r="F5" s="92" t="s">
        <v>67</v>
      </c>
      <c r="G5" s="92" t="s">
        <v>69</v>
      </c>
      <c r="H5" s="92" t="s">
        <v>71</v>
      </c>
      <c r="I5" s="92" t="s">
        <v>73</v>
      </c>
      <c r="J5" s="92" t="s">
        <v>75</v>
      </c>
      <c r="K5" s="92" t="s">
        <v>77</v>
      </c>
      <c r="L5" s="107" t="s">
        <v>79</v>
      </c>
      <c r="M5" s="92" t="s">
        <v>80</v>
      </c>
      <c r="N5" s="92" t="s">
        <v>82</v>
      </c>
      <c r="O5" s="92" t="s">
        <v>84</v>
      </c>
      <c r="P5" s="92" t="s">
        <v>86</v>
      </c>
      <c r="Q5" s="92" t="s">
        <v>88</v>
      </c>
      <c r="R5" s="92" t="s">
        <v>90</v>
      </c>
      <c r="S5" s="92" t="s">
        <v>91</v>
      </c>
      <c r="T5" s="92" t="s">
        <v>93</v>
      </c>
      <c r="U5" s="92" t="s">
        <v>95</v>
      </c>
      <c r="V5" s="92" t="s">
        <v>97</v>
      </c>
      <c r="W5" s="92" t="s">
        <v>99</v>
      </c>
      <c r="X5" s="92" t="s">
        <v>101</v>
      </c>
      <c r="Y5" s="92" t="s">
        <v>103</v>
      </c>
      <c r="Z5" s="92" t="s">
        <v>105</v>
      </c>
      <c r="AA5" s="92" t="s">
        <v>107</v>
      </c>
      <c r="AB5" s="92" t="s">
        <v>109</v>
      </c>
      <c r="AC5" s="92" t="s">
        <v>111</v>
      </c>
      <c r="AD5" s="92" t="s">
        <v>113</v>
      </c>
      <c r="AE5" s="92" t="s">
        <v>115</v>
      </c>
      <c r="AF5" s="92" t="s">
        <v>117</v>
      </c>
      <c r="AG5" s="92" t="s">
        <v>119</v>
      </c>
      <c r="AH5" s="92" t="s">
        <v>121</v>
      </c>
      <c r="AI5" s="92" t="s">
        <v>123</v>
      </c>
    </row>
    <row r="6" spans="1:35" x14ac:dyDescent="0.25">
      <c r="A6" s="21" t="s">
        <v>63</v>
      </c>
      <c r="B6" s="21" t="s">
        <v>64</v>
      </c>
      <c r="C6" s="98">
        <v>0.10924200000000001</v>
      </c>
      <c r="D6" s="98">
        <v>8.4754999999999997E-2</v>
      </c>
      <c r="E6" s="98">
        <v>-5.8200000000000005E-4</v>
      </c>
      <c r="F6" s="98">
        <v>-9.0000000000000002E-6</v>
      </c>
      <c r="G6" s="98">
        <v>4.2999999999999999E-4</v>
      </c>
      <c r="H6" s="98">
        <v>-2.8600000000000001E-4</v>
      </c>
      <c r="I6" s="98">
        <v>1.2899999999999999E-4</v>
      </c>
      <c r="J6" s="98">
        <v>-6.4199999999999999E-4</v>
      </c>
      <c r="K6" s="98">
        <v>-3.5199999999999999E-4</v>
      </c>
      <c r="L6" s="98">
        <v>2.5281999999999999E-2</v>
      </c>
      <c r="M6" s="98">
        <v>-4.5000000000000003E-5</v>
      </c>
      <c r="N6" s="98">
        <v>6.3699999999999998E-4</v>
      </c>
      <c r="O6" s="98">
        <v>-2.5900000000000001E-4</v>
      </c>
      <c r="P6" s="98">
        <v>-2.9599999999999998E-4</v>
      </c>
      <c r="Q6" s="98">
        <v>5.13E-4</v>
      </c>
      <c r="R6" s="98">
        <v>-3.2720000000000002E-3</v>
      </c>
      <c r="S6" s="98">
        <v>-2.05E-4</v>
      </c>
      <c r="T6" s="98">
        <v>-3.0600000000000001E-4</v>
      </c>
      <c r="U6" s="98">
        <v>-4.6999999999999997E-5</v>
      </c>
      <c r="V6" s="98">
        <v>7.4139999999999996E-3</v>
      </c>
      <c r="W6" s="98">
        <v>-4.9600000000000002E-4</v>
      </c>
      <c r="X6" s="98">
        <v>-1.756E-3</v>
      </c>
      <c r="Y6" s="98">
        <v>7.6199999999999998E-4</v>
      </c>
      <c r="Z6" s="98">
        <v>-5.5400000000000002E-4</v>
      </c>
      <c r="AA6" s="98">
        <v>4.5600000000000003E-4</v>
      </c>
      <c r="AB6" s="98">
        <v>-5.5000000000000002E-5</v>
      </c>
      <c r="AC6" s="98">
        <v>-6.4000000000000005E-4</v>
      </c>
      <c r="AD6" s="98">
        <v>1.36E-4</v>
      </c>
      <c r="AE6" s="98">
        <v>1.45E-4</v>
      </c>
      <c r="AF6" s="98">
        <v>-1.8799999999999999E-4</v>
      </c>
      <c r="AG6" s="98">
        <v>-1.2780000000000001E-3</v>
      </c>
      <c r="AH6" s="98">
        <v>-7.1000000000000002E-4</v>
      </c>
      <c r="AI6" s="98">
        <v>5.6300000000000002E-4</v>
      </c>
    </row>
    <row r="7" spans="1:35" x14ac:dyDescent="0.25">
      <c r="A7" s="21" t="s">
        <v>65</v>
      </c>
      <c r="B7" s="21" t="s">
        <v>66</v>
      </c>
      <c r="C7" s="98">
        <v>0.112493</v>
      </c>
      <c r="D7" s="98">
        <v>-1.26E-4</v>
      </c>
      <c r="E7" s="98">
        <v>9.8746E-2</v>
      </c>
      <c r="F7" s="98">
        <v>3.4999999999999997E-5</v>
      </c>
      <c r="G7" s="98">
        <v>6.5700000000000003E-4</v>
      </c>
      <c r="H7" s="98">
        <v>3.6999999999999998E-5</v>
      </c>
      <c r="I7" s="98">
        <v>-1.8900000000000001E-4</v>
      </c>
      <c r="J7" s="98">
        <v>-3.2400000000000001E-4</v>
      </c>
      <c r="K7" s="98">
        <v>3.88E-4</v>
      </c>
      <c r="L7" s="98">
        <v>1.2685999999999999E-2</v>
      </c>
      <c r="M7" s="98">
        <v>2.5500000000000002E-4</v>
      </c>
      <c r="N7" s="98">
        <v>-9.3400000000000004E-4</v>
      </c>
      <c r="O7" s="98">
        <v>-4.6999999999999999E-4</v>
      </c>
      <c r="P7" s="98">
        <v>-3.21E-4</v>
      </c>
      <c r="Q7" s="98">
        <v>-1.531E-3</v>
      </c>
      <c r="R7" s="98">
        <v>-2.882E-3</v>
      </c>
      <c r="S7" s="98">
        <v>-7.2400000000000003E-4</v>
      </c>
      <c r="T7" s="98">
        <v>-2.2900000000000001E-4</v>
      </c>
      <c r="U7" s="98">
        <v>-1.74E-4</v>
      </c>
      <c r="V7" s="98">
        <v>9.0489999999999998E-3</v>
      </c>
      <c r="W7" s="98">
        <v>-4.1399999999999998E-4</v>
      </c>
      <c r="X7" s="98">
        <v>-1.2700000000000001E-3</v>
      </c>
      <c r="Y7" s="98">
        <v>-3.8299999999999999E-4</v>
      </c>
      <c r="Z7" s="98">
        <v>-7.2400000000000003E-4</v>
      </c>
      <c r="AA7" s="98">
        <v>-3.77E-4</v>
      </c>
      <c r="AB7" s="98">
        <v>6.5099999999999999E-4</v>
      </c>
      <c r="AC7" s="98">
        <v>2.1020000000000001E-3</v>
      </c>
      <c r="AD7" s="98">
        <v>5.1400000000000003E-4</v>
      </c>
      <c r="AE7" s="98">
        <v>-1.18E-4</v>
      </c>
      <c r="AF7" s="98">
        <v>-1.45E-4</v>
      </c>
      <c r="AG7" s="98">
        <v>-7.9799999999999999E-4</v>
      </c>
      <c r="AH7" s="98">
        <v>-4.84E-4</v>
      </c>
      <c r="AI7" s="98">
        <v>-1.0000000000000001E-5</v>
      </c>
    </row>
    <row r="8" spans="1:35" x14ac:dyDescent="0.25">
      <c r="A8" s="21" t="s">
        <v>67</v>
      </c>
      <c r="B8" s="21" t="s">
        <v>68</v>
      </c>
      <c r="C8" s="98">
        <v>5.2615000000000002E-2</v>
      </c>
      <c r="D8" s="98">
        <v>-5.1099999999999995E-4</v>
      </c>
      <c r="E8" s="98">
        <v>8.4199999999999998E-4</v>
      </c>
      <c r="F8" s="98">
        <v>0.11820600000000001</v>
      </c>
      <c r="G8" s="98">
        <v>5.9999999999999995E-4</v>
      </c>
      <c r="H8" s="98">
        <v>8.8999999999999995E-5</v>
      </c>
      <c r="I8" s="98">
        <v>-1.078E-3</v>
      </c>
      <c r="J8" s="98">
        <v>-9.1E-4</v>
      </c>
      <c r="K8" s="98">
        <v>-7.5799999999999999E-4</v>
      </c>
      <c r="L8" s="98">
        <v>-2.1814E-2</v>
      </c>
      <c r="M8" s="98">
        <v>-2.0699999999999999E-4</v>
      </c>
      <c r="N8" s="98">
        <v>-2.9160000000000002E-3</v>
      </c>
      <c r="O8" s="98">
        <v>-2.4489999999999998E-3</v>
      </c>
      <c r="P8" s="98">
        <v>-9.4700000000000003E-4</v>
      </c>
      <c r="Q8" s="98">
        <v>-8.5140000000000007E-3</v>
      </c>
      <c r="R8" s="98">
        <v>-7.4089999999999998E-3</v>
      </c>
      <c r="S8" s="98">
        <v>-2.2439999999999999E-3</v>
      </c>
      <c r="T8" s="98">
        <v>-1.279E-3</v>
      </c>
      <c r="U8" s="98">
        <v>-1.449E-3</v>
      </c>
      <c r="V8" s="98">
        <v>1.0377000000000001E-2</v>
      </c>
      <c r="W8" s="98">
        <v>-1.5200000000000001E-3</v>
      </c>
      <c r="X8" s="98">
        <v>-2.6779999999999998E-3</v>
      </c>
      <c r="Y8" s="98">
        <v>-1.4090000000000001E-3</v>
      </c>
      <c r="Z8" s="98">
        <v>-9.8779999999999996E-3</v>
      </c>
      <c r="AA8" s="98">
        <v>-1.0939999999999999E-3</v>
      </c>
      <c r="AB8" s="98">
        <v>-1.8649999999999999E-3</v>
      </c>
      <c r="AC8" s="98">
        <v>5.6400000000000005E-4</v>
      </c>
      <c r="AD8" s="98">
        <v>1.05E-4</v>
      </c>
      <c r="AE8" s="98">
        <v>-1.688E-3</v>
      </c>
      <c r="AF8" s="98">
        <v>-3.0200000000000002E-4</v>
      </c>
      <c r="AG8" s="98">
        <v>-2.2659999999999998E-3</v>
      </c>
      <c r="AH8" s="98">
        <v>-2.3419999999999999E-3</v>
      </c>
      <c r="AI8" s="98">
        <v>-6.4199999999999999E-4</v>
      </c>
    </row>
    <row r="9" spans="1:35" x14ac:dyDescent="0.25">
      <c r="A9" s="21" t="s">
        <v>69</v>
      </c>
      <c r="B9" s="21" t="s">
        <v>70</v>
      </c>
      <c r="C9" s="98">
        <v>0.15736700000000001</v>
      </c>
      <c r="D9" s="98">
        <v>6.8300000000000001E-4</v>
      </c>
      <c r="E9" s="98">
        <v>3.006E-3</v>
      </c>
      <c r="F9" s="98">
        <v>1.289E-3</v>
      </c>
      <c r="G9" s="98">
        <v>2.8038E-2</v>
      </c>
      <c r="H9" s="98">
        <v>1.9880000000000002E-3</v>
      </c>
      <c r="I9" s="98">
        <v>5.2400000000000005E-4</v>
      </c>
      <c r="J9" s="98">
        <v>-3.8999999999999999E-5</v>
      </c>
      <c r="K9" s="98">
        <v>1.9559999999999998E-3</v>
      </c>
      <c r="L9" s="98">
        <v>6.8891999999999995E-2</v>
      </c>
      <c r="M9" s="98">
        <v>9.19E-4</v>
      </c>
      <c r="N9" s="98">
        <v>2.9789999999999999E-3</v>
      </c>
      <c r="O9" s="98">
        <v>6.3000000000000003E-4</v>
      </c>
      <c r="P9" s="98">
        <v>7.7300000000000003E-4</v>
      </c>
      <c r="Q9" s="98">
        <v>7.5360000000000002E-3</v>
      </c>
      <c r="R9" s="98">
        <v>3.3760000000000001E-3</v>
      </c>
      <c r="S9" s="98">
        <v>5.6899999999999995E-4</v>
      </c>
      <c r="T9" s="98">
        <v>8.6399999999999997E-4</v>
      </c>
      <c r="U9" s="98">
        <v>4.0700000000000003E-4</v>
      </c>
      <c r="V9" s="98">
        <v>1.8915000000000001E-2</v>
      </c>
      <c r="W9" s="98">
        <v>1.034E-3</v>
      </c>
      <c r="X9" s="98">
        <v>2.2100000000000001E-4</v>
      </c>
      <c r="Y9" s="98">
        <v>3.143E-3</v>
      </c>
      <c r="Z9" s="98">
        <v>4.3740000000000003E-3</v>
      </c>
      <c r="AA9" s="98">
        <v>9.3099999999999997E-4</v>
      </c>
      <c r="AB9" s="98">
        <v>2.382E-3</v>
      </c>
      <c r="AC9" s="98">
        <v>2.6099999999999999E-3</v>
      </c>
      <c r="AD9" s="98">
        <v>-7.0200000000000002E-3</v>
      </c>
      <c r="AE9" s="98">
        <v>2.81E-3</v>
      </c>
      <c r="AF9" s="98">
        <v>7.2000000000000002E-5</v>
      </c>
      <c r="AG9" s="98">
        <v>2.1100000000000001E-4</v>
      </c>
      <c r="AH9" s="98">
        <v>3.2320000000000001E-3</v>
      </c>
      <c r="AI9" s="98">
        <v>6.3E-5</v>
      </c>
    </row>
    <row r="10" spans="1:35" x14ac:dyDescent="0.25">
      <c r="A10" s="21" t="s">
        <v>71</v>
      </c>
      <c r="B10" s="21" t="s">
        <v>72</v>
      </c>
      <c r="C10" s="98">
        <v>0.191057</v>
      </c>
      <c r="D10" s="98">
        <v>5.7899999999999998E-4</v>
      </c>
      <c r="E10" s="98">
        <v>2.4320000000000001E-3</v>
      </c>
      <c r="F10" s="98">
        <v>1.0679999999999999E-3</v>
      </c>
      <c r="G10" s="98">
        <v>1.119E-3</v>
      </c>
      <c r="H10" s="98">
        <v>7.0439000000000002E-2</v>
      </c>
      <c r="I10" s="98">
        <v>3.68E-4</v>
      </c>
      <c r="J10" s="98">
        <v>-1.92E-4</v>
      </c>
      <c r="K10" s="98">
        <v>2.7680000000000001E-3</v>
      </c>
      <c r="L10" s="98">
        <v>5.7976E-2</v>
      </c>
      <c r="M10" s="98">
        <v>1.1670000000000001E-3</v>
      </c>
      <c r="N10" s="98">
        <v>1.3619999999999999E-3</v>
      </c>
      <c r="O10" s="98">
        <v>3.59E-4</v>
      </c>
      <c r="P10" s="98">
        <v>1.47E-4</v>
      </c>
      <c r="Q10" s="98">
        <v>4.744E-3</v>
      </c>
      <c r="R10" s="98">
        <v>7.0200000000000004E-4</v>
      </c>
      <c r="S10" s="98">
        <v>1.9999999999999999E-6</v>
      </c>
      <c r="T10" s="98">
        <v>4.9700000000000005E-4</v>
      </c>
      <c r="U10" s="98">
        <v>3.8400000000000001E-4</v>
      </c>
      <c r="V10" s="98">
        <v>3.1819E-2</v>
      </c>
      <c r="W10" s="98">
        <v>2.6400000000000002E-4</v>
      </c>
      <c r="X10" s="98">
        <v>-1.47E-4</v>
      </c>
      <c r="Y10" s="98">
        <v>1.8890000000000001E-3</v>
      </c>
      <c r="Z10" s="98">
        <v>1.6050000000000001E-3</v>
      </c>
      <c r="AA10" s="98">
        <v>5.31E-4</v>
      </c>
      <c r="AB10" s="98">
        <v>2.4710000000000001E-3</v>
      </c>
      <c r="AC10" s="98">
        <v>1.2719999999999999E-3</v>
      </c>
      <c r="AD10" s="98">
        <v>1.2359999999999999E-3</v>
      </c>
      <c r="AE10" s="98">
        <v>3.3409999999999998E-3</v>
      </c>
      <c r="AF10" s="98">
        <v>-5.5999999999999999E-5</v>
      </c>
      <c r="AG10" s="98">
        <v>1.1E-4</v>
      </c>
      <c r="AH10" s="98">
        <v>7.1599999999999995E-4</v>
      </c>
      <c r="AI10" s="98">
        <v>8.7999999999999998E-5</v>
      </c>
    </row>
    <row r="11" spans="1:35" x14ac:dyDescent="0.25">
      <c r="A11" s="21" t="s">
        <v>73</v>
      </c>
      <c r="B11" s="21" t="s">
        <v>74</v>
      </c>
      <c r="C11" s="98">
        <v>2.4629000000000002E-2</v>
      </c>
      <c r="D11" s="98">
        <v>-2.13E-4</v>
      </c>
      <c r="E11" s="98">
        <v>-3.2360000000000002E-3</v>
      </c>
      <c r="F11" s="98">
        <v>-1.3370000000000001E-3</v>
      </c>
      <c r="G11" s="98">
        <v>2.2800000000000001E-4</v>
      </c>
      <c r="H11" s="98">
        <v>-1.586E-3</v>
      </c>
      <c r="I11" s="98">
        <v>0.102023</v>
      </c>
      <c r="J11" s="98">
        <v>-1.237E-3</v>
      </c>
      <c r="K11" s="98">
        <v>-2.104E-3</v>
      </c>
      <c r="L11" s="98">
        <v>-2.6061999999999998E-2</v>
      </c>
      <c r="M11" s="98">
        <v>-9.6900000000000003E-4</v>
      </c>
      <c r="N11" s="98">
        <v>-2.6080000000000001E-3</v>
      </c>
      <c r="O11" s="98">
        <v>-2.0669999999999998E-3</v>
      </c>
      <c r="P11" s="98">
        <v>-1.103E-3</v>
      </c>
      <c r="Q11" s="98">
        <v>-2.3349999999999998E-3</v>
      </c>
      <c r="R11" s="98">
        <v>-7.5950000000000002E-3</v>
      </c>
      <c r="S11" s="98">
        <v>-1.874E-3</v>
      </c>
      <c r="T11" s="98">
        <v>-1.0950000000000001E-3</v>
      </c>
      <c r="U11" s="98">
        <v>-7.2199999999999999E-4</v>
      </c>
      <c r="V11" s="98">
        <v>1.539E-3</v>
      </c>
      <c r="W11" s="98">
        <v>-1.348E-3</v>
      </c>
      <c r="X11" s="98">
        <v>-3.1449999999999998E-3</v>
      </c>
      <c r="Y11" s="98">
        <v>-1.1379999999999999E-3</v>
      </c>
      <c r="Z11" s="98">
        <v>-3.4659999999999999E-3</v>
      </c>
      <c r="AA11" s="98">
        <v>-1.059E-3</v>
      </c>
      <c r="AB11" s="98">
        <v>-2.281E-3</v>
      </c>
      <c r="AC11" s="98">
        <v>-1.39E-3</v>
      </c>
      <c r="AD11" s="98">
        <v>-2.1499999999999999E-4</v>
      </c>
      <c r="AE11" s="98">
        <v>-2.3969999999999998E-3</v>
      </c>
      <c r="AF11" s="98">
        <v>-3.4400000000000001E-4</v>
      </c>
      <c r="AG11" s="98">
        <v>-3.49E-3</v>
      </c>
      <c r="AH11" s="98">
        <v>-2.4299999999999999E-3</v>
      </c>
      <c r="AI11" s="98">
        <v>-3.1599999999999998E-4</v>
      </c>
    </row>
    <row r="12" spans="1:35" x14ac:dyDescent="0.25">
      <c r="A12" s="93" t="s">
        <v>75</v>
      </c>
      <c r="B12" s="93" t="s">
        <v>76</v>
      </c>
      <c r="C12" s="98">
        <v>5.9114E-2</v>
      </c>
      <c r="D12" s="98">
        <v>-2.3599999999999999E-4</v>
      </c>
      <c r="E12" s="98">
        <v>2.2699999999999999E-4</v>
      </c>
      <c r="F12" s="98">
        <v>5.71E-4</v>
      </c>
      <c r="G12" s="98">
        <v>3.7399999999999998E-4</v>
      </c>
      <c r="H12" s="98">
        <v>-5.5199999999999997E-4</v>
      </c>
      <c r="I12" s="98">
        <v>-8.7000000000000001E-5</v>
      </c>
      <c r="J12" s="98">
        <v>6.5328999999999998E-2</v>
      </c>
      <c r="K12" s="98">
        <v>-6.2399999999999999E-4</v>
      </c>
      <c r="L12" s="98">
        <v>7.8569999999999994E-3</v>
      </c>
      <c r="M12" s="98">
        <v>3.0000000000000001E-6</v>
      </c>
      <c r="N12" s="98">
        <v>-2.052E-3</v>
      </c>
      <c r="O12" s="98">
        <v>-4.28E-4</v>
      </c>
      <c r="P12" s="98">
        <v>-5.8399999999999999E-4</v>
      </c>
      <c r="Q12" s="98">
        <v>-4.3220000000000003E-3</v>
      </c>
      <c r="R12" s="98">
        <v>-6.0549999999999996E-3</v>
      </c>
      <c r="S12" s="98">
        <v>-1.596E-3</v>
      </c>
      <c r="T12" s="98">
        <v>-5.5199999999999997E-4</v>
      </c>
      <c r="U12" s="98">
        <v>-2.1499999999999999E-4</v>
      </c>
      <c r="V12" s="98">
        <v>7.7210000000000004E-3</v>
      </c>
      <c r="W12" s="98">
        <v>-3.0499999999999999E-4</v>
      </c>
      <c r="X12" s="98">
        <v>-1.8420000000000001E-3</v>
      </c>
      <c r="Y12" s="98">
        <v>2.3699999999999999E-4</v>
      </c>
      <c r="Z12" s="98">
        <v>-1.047E-3</v>
      </c>
      <c r="AA12" s="98">
        <v>-7.1000000000000002E-4</v>
      </c>
      <c r="AB12" s="98">
        <v>1.74E-4</v>
      </c>
      <c r="AC12" s="98">
        <v>1.219E-3</v>
      </c>
      <c r="AD12" s="98">
        <v>7.0899999999999999E-4</v>
      </c>
      <c r="AE12" s="98">
        <v>-8.3000000000000001E-4</v>
      </c>
      <c r="AF12" s="98">
        <v>-2.43E-4</v>
      </c>
      <c r="AG12" s="98">
        <v>-2.3410000000000002E-3</v>
      </c>
      <c r="AH12" s="98">
        <v>-4.6799999999999999E-4</v>
      </c>
      <c r="AI12" s="98">
        <v>-2.22E-4</v>
      </c>
    </row>
    <row r="13" spans="1:35" x14ac:dyDescent="0.25">
      <c r="A13" s="93" t="s">
        <v>77</v>
      </c>
      <c r="B13" s="93" t="s">
        <v>78</v>
      </c>
      <c r="C13" s="98">
        <v>0.14604200000000001</v>
      </c>
      <c r="D13" s="98">
        <v>2.5500000000000002E-4</v>
      </c>
      <c r="E13" s="98">
        <v>1.057E-3</v>
      </c>
      <c r="F13" s="98">
        <v>2.72E-4</v>
      </c>
      <c r="G13" s="98">
        <v>9.1E-4</v>
      </c>
      <c r="H13" s="98">
        <v>1.5510000000000001E-3</v>
      </c>
      <c r="I13" s="98">
        <v>7.2000000000000002E-5</v>
      </c>
      <c r="J13" s="98">
        <v>-3.4099999999999999E-4</v>
      </c>
      <c r="K13" s="98">
        <v>8.4797999999999998E-2</v>
      </c>
      <c r="L13" s="98">
        <v>3.5695999999999999E-2</v>
      </c>
      <c r="M13" s="98">
        <v>1.5999999999999999E-5</v>
      </c>
      <c r="N13" s="98">
        <v>3.7599999999999998E-4</v>
      </c>
      <c r="O13" s="98">
        <v>-1.5699999999999999E-4</v>
      </c>
      <c r="P13" s="98">
        <v>-7.8999999999999996E-5</v>
      </c>
      <c r="Q13" s="98">
        <v>1.7799999999999999E-3</v>
      </c>
      <c r="R13" s="98">
        <v>-7.4700000000000005E-4</v>
      </c>
      <c r="S13" s="98">
        <v>-6.4199999999999999E-4</v>
      </c>
      <c r="T13" s="98">
        <v>7.7000000000000001E-5</v>
      </c>
      <c r="U13" s="98">
        <v>5.3000000000000001E-5</v>
      </c>
      <c r="V13" s="98">
        <v>1.6830999999999999E-2</v>
      </c>
      <c r="W13" s="98">
        <v>-2.52E-4</v>
      </c>
      <c r="X13" s="98">
        <v>-7.6000000000000004E-4</v>
      </c>
      <c r="Y13" s="98">
        <v>1.059E-3</v>
      </c>
      <c r="Z13" s="98">
        <v>6.9800000000000005E-4</v>
      </c>
      <c r="AA13" s="98">
        <v>-1.0000000000000001E-5</v>
      </c>
      <c r="AB13" s="98">
        <v>9.3400000000000004E-4</v>
      </c>
      <c r="AC13" s="98">
        <v>6.29E-4</v>
      </c>
      <c r="AD13" s="98">
        <v>9.6500000000000004E-4</v>
      </c>
      <c r="AE13" s="98">
        <v>1.294E-3</v>
      </c>
      <c r="AF13" s="98">
        <v>-7.8999999999999996E-5</v>
      </c>
      <c r="AG13" s="98">
        <v>-1.11E-4</v>
      </c>
      <c r="AH13" s="98">
        <v>2.1000000000000001E-4</v>
      </c>
      <c r="AI13" s="98">
        <v>-3.1199999999999999E-4</v>
      </c>
    </row>
    <row r="14" spans="1:35" x14ac:dyDescent="0.25">
      <c r="A14" s="89" t="s">
        <v>79</v>
      </c>
      <c r="B14" s="89" t="s">
        <v>53</v>
      </c>
      <c r="C14" s="98">
        <v>-0.15021300000000001</v>
      </c>
      <c r="D14" s="98">
        <v>-2.8219999999999999E-3</v>
      </c>
      <c r="E14" s="98">
        <v>-8.0800000000000004E-3</v>
      </c>
      <c r="F14" s="98">
        <v>-1.1670000000000001E-3</v>
      </c>
      <c r="G14" s="98">
        <v>-4.2880000000000001E-3</v>
      </c>
      <c r="H14" s="98">
        <v>-7.5690000000000002E-3</v>
      </c>
      <c r="I14" s="98">
        <v>-1.114E-3</v>
      </c>
      <c r="J14" s="98">
        <v>-3.1700000000000001E-3</v>
      </c>
      <c r="K14" s="98">
        <v>-7.979E-3</v>
      </c>
      <c r="L14" s="98">
        <v>7.5389999999999999E-2</v>
      </c>
      <c r="M14" s="98">
        <v>-2.539E-3</v>
      </c>
      <c r="N14" s="98">
        <v>-1.0983E-2</v>
      </c>
      <c r="O14" s="98">
        <v>-2.1250000000000002E-3</v>
      </c>
      <c r="P14" s="98">
        <v>-2.124E-3</v>
      </c>
      <c r="Q14" s="98">
        <v>-2.179E-2</v>
      </c>
      <c r="R14" s="98">
        <v>-2.3161000000000001E-2</v>
      </c>
      <c r="S14" s="98">
        <v>-4.3930000000000002E-3</v>
      </c>
      <c r="T14" s="98">
        <v>-3.1770000000000001E-3</v>
      </c>
      <c r="U14" s="98">
        <v>-1.0380000000000001E-3</v>
      </c>
      <c r="V14" s="98">
        <v>-4.6946000000000002E-2</v>
      </c>
      <c r="W14" s="98">
        <v>-2.3770000000000002E-3</v>
      </c>
      <c r="X14" s="98">
        <v>-9.6880000000000004E-3</v>
      </c>
      <c r="Y14" s="98">
        <v>-7.7539999999999996E-3</v>
      </c>
      <c r="Z14" s="98">
        <v>-5.607E-3</v>
      </c>
      <c r="AA14" s="98">
        <v>-4.078E-3</v>
      </c>
      <c r="AB14" s="98">
        <v>-5.8729999999999997E-3</v>
      </c>
      <c r="AC14" s="98">
        <v>-5.7609999999999996E-3</v>
      </c>
      <c r="AD14" s="98">
        <v>-5.4400000000000004E-3</v>
      </c>
      <c r="AE14" s="98">
        <v>-7.3070000000000001E-3</v>
      </c>
      <c r="AF14" s="98">
        <v>-9.2400000000000002E-4</v>
      </c>
      <c r="AG14" s="98">
        <v>-1.0437E-2</v>
      </c>
      <c r="AH14" s="98">
        <v>-4.555E-3</v>
      </c>
      <c r="AI14" s="98">
        <v>-1.338E-3</v>
      </c>
    </row>
    <row r="15" spans="1:35" x14ac:dyDescent="0.25">
      <c r="A15" s="93" t="s">
        <v>80</v>
      </c>
      <c r="B15" s="93" t="s">
        <v>81</v>
      </c>
      <c r="C15" s="98">
        <v>0.10151300000000001</v>
      </c>
      <c r="D15" s="98">
        <v>5.0000000000000002E-5</v>
      </c>
      <c r="E15" s="98">
        <v>2.7999999999999998E-4</v>
      </c>
      <c r="F15" s="98">
        <v>6.7999999999999999E-5</v>
      </c>
      <c r="G15" s="98">
        <v>4.6999999999999999E-4</v>
      </c>
      <c r="H15" s="98">
        <v>9.3400000000000004E-4</v>
      </c>
      <c r="I15" s="98">
        <v>-2.2800000000000001E-4</v>
      </c>
      <c r="J15" s="98">
        <v>-8.7799999999999998E-4</v>
      </c>
      <c r="K15" s="98">
        <v>-2.5500000000000002E-4</v>
      </c>
      <c r="L15" s="98">
        <v>-1.9550000000000001E-3</v>
      </c>
      <c r="M15" s="98">
        <v>0.118715</v>
      </c>
      <c r="N15" s="98">
        <v>-1.4499999999999999E-3</v>
      </c>
      <c r="O15" s="98">
        <v>-8.5700000000000001E-4</v>
      </c>
      <c r="P15" s="98">
        <v>-5.9900000000000003E-4</v>
      </c>
      <c r="Q15" s="98">
        <v>-3.3899999999999998E-3</v>
      </c>
      <c r="R15" s="98">
        <v>-4.5719999999999997E-3</v>
      </c>
      <c r="S15" s="98">
        <v>-2.5279999999999999E-3</v>
      </c>
      <c r="T15" s="98">
        <v>-3.3500000000000001E-4</v>
      </c>
      <c r="U15" s="98">
        <v>-1.2999999999999999E-4</v>
      </c>
      <c r="V15" s="98">
        <v>7.0020000000000004E-3</v>
      </c>
      <c r="W15" s="98">
        <v>-1.036E-3</v>
      </c>
      <c r="X15" s="98">
        <v>-2.2569999999999999E-3</v>
      </c>
      <c r="Y15" s="98">
        <v>4.1E-5</v>
      </c>
      <c r="Z15" s="98">
        <v>-3.1300000000000002E-4</v>
      </c>
      <c r="AA15" s="98">
        <v>-4.1300000000000001E-4</v>
      </c>
      <c r="AB15" s="98">
        <v>-6.2500000000000001E-4</v>
      </c>
      <c r="AC15" s="98">
        <v>-1.513E-3</v>
      </c>
      <c r="AD15" s="98">
        <v>5.9699999999999998E-4</v>
      </c>
      <c r="AE15" s="98">
        <v>9.7499999999999996E-4</v>
      </c>
      <c r="AF15" s="98">
        <v>-2.5500000000000002E-4</v>
      </c>
      <c r="AG15" s="98">
        <v>-2.274E-3</v>
      </c>
      <c r="AH15" s="98">
        <v>-9.7199999999999999E-4</v>
      </c>
      <c r="AI15" s="98">
        <v>-7.8100000000000001E-4</v>
      </c>
    </row>
    <row r="16" spans="1:35" x14ac:dyDescent="0.25">
      <c r="A16" s="93" t="s">
        <v>82</v>
      </c>
      <c r="B16" s="93" t="s">
        <v>83</v>
      </c>
      <c r="C16" s="98">
        <v>0.13040599999999999</v>
      </c>
      <c r="D16" s="98">
        <v>2.3800000000000001E-4</v>
      </c>
      <c r="E16" s="98">
        <v>-6.9499999999999998E-4</v>
      </c>
      <c r="F16" s="98">
        <v>-6.9999999999999999E-6</v>
      </c>
      <c r="G16" s="98">
        <v>7.7300000000000003E-4</v>
      </c>
      <c r="H16" s="98">
        <v>-6.5899999999999997E-4</v>
      </c>
      <c r="I16" s="98">
        <v>-7.9999999999999996E-6</v>
      </c>
      <c r="J16" s="98">
        <v>-9.41E-4</v>
      </c>
      <c r="K16" s="98">
        <v>-4.3899999999999999E-4</v>
      </c>
      <c r="L16" s="98">
        <v>3.0913E-2</v>
      </c>
      <c r="M16" s="98">
        <v>-1.4300000000000001E-4</v>
      </c>
      <c r="N16" s="98">
        <v>0.108421</v>
      </c>
      <c r="O16" s="98">
        <v>-4.8000000000000001E-4</v>
      </c>
      <c r="P16" s="98">
        <v>-4.6700000000000002E-4</v>
      </c>
      <c r="Q16" s="98">
        <v>-6.9999999999999999E-4</v>
      </c>
      <c r="R16" s="98">
        <v>-4.594E-3</v>
      </c>
      <c r="S16" s="98">
        <v>-4.73E-4</v>
      </c>
      <c r="T16" s="98">
        <v>-4.7800000000000002E-4</v>
      </c>
      <c r="U16" s="98">
        <v>-1.54E-4</v>
      </c>
      <c r="V16" s="98">
        <v>5.2849999999999998E-3</v>
      </c>
      <c r="W16" s="98">
        <v>-6.8300000000000001E-4</v>
      </c>
      <c r="X16" s="98">
        <v>-1.8090000000000001E-3</v>
      </c>
      <c r="Y16" s="98">
        <v>2.2339999999999999E-3</v>
      </c>
      <c r="Z16" s="98">
        <v>-7.5500000000000003E-4</v>
      </c>
      <c r="AA16" s="98">
        <v>1.9999999999999999E-6</v>
      </c>
      <c r="AB16" s="98">
        <v>-3.19E-4</v>
      </c>
      <c r="AC16" s="98">
        <v>-1.4799999999999999E-4</v>
      </c>
      <c r="AD16" s="98">
        <v>1.08E-4</v>
      </c>
      <c r="AE16" s="98">
        <v>-5.31E-4</v>
      </c>
      <c r="AF16" s="98">
        <v>-2.5700000000000001E-4</v>
      </c>
      <c r="AG16" s="98">
        <v>-2.111E-3</v>
      </c>
      <c r="AH16" s="98">
        <v>-7.6199999999999998E-4</v>
      </c>
      <c r="AI16" s="98">
        <v>4.3999999999999999E-5</v>
      </c>
    </row>
    <row r="17" spans="1:35" x14ac:dyDescent="0.25">
      <c r="A17" s="93" t="s">
        <v>84</v>
      </c>
      <c r="B17" s="93" t="s">
        <v>85</v>
      </c>
      <c r="C17" s="98">
        <v>-1.8567E-2</v>
      </c>
      <c r="D17" s="98">
        <v>-7.85E-4</v>
      </c>
      <c r="E17" s="98">
        <v>-3.4069999999999999E-3</v>
      </c>
      <c r="F17" s="98">
        <v>-1.4350000000000001E-3</v>
      </c>
      <c r="G17" s="98">
        <v>-3.6000000000000002E-4</v>
      </c>
      <c r="H17" s="98">
        <v>-2.235E-3</v>
      </c>
      <c r="I17" s="98">
        <v>-8.8099999999999995E-4</v>
      </c>
      <c r="J17" s="98">
        <v>-1.3550000000000001E-3</v>
      </c>
      <c r="K17" s="98">
        <v>-2.8119999999999998E-3</v>
      </c>
      <c r="L17" s="98">
        <v>-2.1933000000000001E-2</v>
      </c>
      <c r="M17" s="98">
        <v>-1.1620000000000001E-3</v>
      </c>
      <c r="N17" s="98">
        <v>-4.1780000000000003E-3</v>
      </c>
      <c r="O17" s="98">
        <v>7.9975000000000004E-2</v>
      </c>
      <c r="P17" s="98">
        <v>-1.0660000000000001E-3</v>
      </c>
      <c r="Q17" s="98">
        <v>-1.0038E-2</v>
      </c>
      <c r="R17" s="98">
        <v>-8.7639999999999992E-3</v>
      </c>
      <c r="S17" s="98">
        <v>-2.66E-3</v>
      </c>
      <c r="T17" s="98">
        <v>-8.2799999999999996E-4</v>
      </c>
      <c r="U17" s="98">
        <v>-8.61E-4</v>
      </c>
      <c r="V17" s="98">
        <v>-5.6220000000000003E-3</v>
      </c>
      <c r="W17" s="98">
        <v>-1.4139999999999999E-3</v>
      </c>
      <c r="X17" s="98">
        <v>-3.1819999999999999E-3</v>
      </c>
      <c r="Y17" s="98">
        <v>-1.619E-3</v>
      </c>
      <c r="Z17" s="98">
        <v>-4.8520000000000004E-3</v>
      </c>
      <c r="AA17" s="98">
        <v>-1.6069999999999999E-3</v>
      </c>
      <c r="AB17" s="98">
        <v>-3.0690000000000001E-3</v>
      </c>
      <c r="AC17" s="98">
        <v>-1.9789999999999999E-3</v>
      </c>
      <c r="AD17" s="98">
        <v>-6.1899999999999998E-4</v>
      </c>
      <c r="AE17" s="98">
        <v>-2.8549999999999999E-3</v>
      </c>
      <c r="AF17" s="98">
        <v>-3.9399999999999998E-4</v>
      </c>
      <c r="AG17" s="98">
        <v>-3.5969999999999999E-3</v>
      </c>
      <c r="AH17" s="98">
        <v>-2.3509999999999998E-3</v>
      </c>
      <c r="AI17" s="98">
        <v>-6.2600000000000004E-4</v>
      </c>
    </row>
    <row r="18" spans="1:35" x14ac:dyDescent="0.25">
      <c r="A18" s="93" t="s">
        <v>86</v>
      </c>
      <c r="B18" s="93" t="s">
        <v>87</v>
      </c>
      <c r="C18" s="98">
        <v>6.2498999999999999E-2</v>
      </c>
      <c r="D18" s="98">
        <v>-6.7400000000000001E-4</v>
      </c>
      <c r="E18" s="98">
        <v>-2.1559999999999999E-3</v>
      </c>
      <c r="F18" s="98">
        <v>-2.1000000000000001E-4</v>
      </c>
      <c r="G18" s="98">
        <v>1.94E-4</v>
      </c>
      <c r="H18" s="98">
        <v>-2.2669999999999999E-3</v>
      </c>
      <c r="I18" s="98">
        <v>-3.7399999999999998E-4</v>
      </c>
      <c r="J18" s="98">
        <v>-1.3810000000000001E-3</v>
      </c>
      <c r="K18" s="98">
        <v>-2.1359999999999999E-3</v>
      </c>
      <c r="L18" s="98">
        <v>5.1137000000000002E-2</v>
      </c>
      <c r="M18" s="98">
        <v>-7.4700000000000005E-4</v>
      </c>
      <c r="N18" s="98">
        <v>-3.6259999999999999E-3</v>
      </c>
      <c r="O18" s="98">
        <v>-7.7300000000000003E-4</v>
      </c>
      <c r="P18" s="98">
        <v>6.7802000000000001E-2</v>
      </c>
      <c r="Q18" s="98">
        <v>-7.1980000000000004E-3</v>
      </c>
      <c r="R18" s="98">
        <v>-7.2880000000000002E-3</v>
      </c>
      <c r="S18" s="98">
        <v>-1.714E-3</v>
      </c>
      <c r="T18" s="98">
        <v>-9.2500000000000004E-4</v>
      </c>
      <c r="U18" s="98">
        <v>-3.7599999999999998E-4</v>
      </c>
      <c r="V18" s="98">
        <v>-6.9870000000000002E-3</v>
      </c>
      <c r="W18" s="98">
        <v>-9.9599999999999992E-4</v>
      </c>
      <c r="X18" s="98">
        <v>-2.0939999999999999E-3</v>
      </c>
      <c r="Y18" s="98">
        <v>-5.4699999999999996E-4</v>
      </c>
      <c r="Z18" s="98">
        <v>-1.66E-3</v>
      </c>
      <c r="AA18" s="98">
        <v>-1.3669999999999999E-3</v>
      </c>
      <c r="AB18" s="98">
        <v>-1.4649999999999999E-3</v>
      </c>
      <c r="AC18" s="98">
        <v>-1.1770000000000001E-3</v>
      </c>
      <c r="AD18" s="98">
        <v>-6.1200000000000002E-4</v>
      </c>
      <c r="AE18" s="98">
        <v>-2.3119999999999998E-3</v>
      </c>
      <c r="AF18" s="98">
        <v>-2.7E-4</v>
      </c>
      <c r="AG18" s="98">
        <v>-3.395E-3</v>
      </c>
      <c r="AH18" s="98">
        <v>-1.4859999999999999E-3</v>
      </c>
      <c r="AI18" s="98">
        <v>-4.2000000000000002E-4</v>
      </c>
    </row>
    <row r="19" spans="1:35" x14ac:dyDescent="0.25">
      <c r="A19" s="93" t="s">
        <v>88</v>
      </c>
      <c r="B19" s="93" t="s">
        <v>89</v>
      </c>
      <c r="C19" s="98">
        <v>8.0479999999999996E-2</v>
      </c>
      <c r="D19" s="98">
        <v>-2.9100000000000003E-4</v>
      </c>
      <c r="E19" s="98">
        <v>-1.451E-3</v>
      </c>
      <c r="F19" s="98">
        <v>-2.9999999999999997E-4</v>
      </c>
      <c r="G19" s="98">
        <v>1.9599999999999999E-4</v>
      </c>
      <c r="H19" s="98">
        <v>-1.1479999999999999E-3</v>
      </c>
      <c r="I19" s="98">
        <v>2.0999999999999999E-5</v>
      </c>
      <c r="J19" s="98">
        <v>-1.096E-3</v>
      </c>
      <c r="K19" s="98">
        <v>-1.0759999999999999E-3</v>
      </c>
      <c r="L19" s="98">
        <v>-1.6922E-2</v>
      </c>
      <c r="M19" s="98">
        <v>-5.3300000000000005E-4</v>
      </c>
      <c r="N19" s="98">
        <v>-1.748E-3</v>
      </c>
      <c r="O19" s="98">
        <v>-7.94E-4</v>
      </c>
      <c r="P19" s="98">
        <v>-7.0200000000000004E-4</v>
      </c>
      <c r="Q19" s="98">
        <v>0.126885</v>
      </c>
      <c r="R19" s="98">
        <v>-6.7619999999999998E-3</v>
      </c>
      <c r="S19" s="98">
        <v>-6.6799999999999997E-4</v>
      </c>
      <c r="T19" s="98">
        <v>-8.3299999999999997E-4</v>
      </c>
      <c r="U19" s="98">
        <v>-2.7700000000000001E-4</v>
      </c>
      <c r="V19" s="98">
        <v>2.3149999999999998E-3</v>
      </c>
      <c r="W19" s="98">
        <v>-1.0139999999999999E-3</v>
      </c>
      <c r="X19" s="98">
        <v>-2.7169999999999998E-3</v>
      </c>
      <c r="Y19" s="98">
        <v>-7.6900000000000004E-4</v>
      </c>
      <c r="Z19" s="98">
        <v>-1.8190000000000001E-3</v>
      </c>
      <c r="AA19" s="98">
        <v>-6.3500000000000004E-4</v>
      </c>
      <c r="AB19" s="98">
        <v>-6.2600000000000004E-4</v>
      </c>
      <c r="AC19" s="98">
        <v>-5.2099999999999998E-4</v>
      </c>
      <c r="AD19" s="98">
        <v>-4.46E-4</v>
      </c>
      <c r="AE19" s="98">
        <v>-1.0059999999999999E-3</v>
      </c>
      <c r="AF19" s="98">
        <v>-3.1599999999999998E-4</v>
      </c>
      <c r="AG19" s="98">
        <v>-2.813E-3</v>
      </c>
      <c r="AH19" s="98">
        <v>-1.423E-3</v>
      </c>
      <c r="AI19" s="98">
        <v>-2.33E-4</v>
      </c>
    </row>
    <row r="20" spans="1:35" x14ac:dyDescent="0.25">
      <c r="A20" s="93" t="s">
        <v>90</v>
      </c>
      <c r="B20" s="93" t="s">
        <v>5</v>
      </c>
      <c r="C20" s="98">
        <v>3.0315000000000002E-2</v>
      </c>
      <c r="D20" s="98">
        <v>-9.01E-4</v>
      </c>
      <c r="E20" s="98">
        <v>-2.6220000000000002E-3</v>
      </c>
      <c r="F20" s="98">
        <v>-1.8799999999999999E-4</v>
      </c>
      <c r="G20" s="98">
        <v>-6.0999999999999997E-4</v>
      </c>
      <c r="H20" s="98">
        <v>-2.7200000000000002E-3</v>
      </c>
      <c r="I20" s="98">
        <v>-2.5000000000000001E-4</v>
      </c>
      <c r="J20" s="98">
        <v>-1.2470000000000001E-3</v>
      </c>
      <c r="K20" s="98">
        <v>-2.4889999999999999E-3</v>
      </c>
      <c r="L20" s="98">
        <v>1.3379E-2</v>
      </c>
      <c r="M20" s="98">
        <v>-5.62E-4</v>
      </c>
      <c r="N20" s="98">
        <v>-4.0220000000000004E-3</v>
      </c>
      <c r="O20" s="98">
        <v>-5.7300000000000005E-4</v>
      </c>
      <c r="P20" s="98">
        <v>-7.5500000000000003E-4</v>
      </c>
      <c r="Q20" s="98">
        <v>-8.3499999999999998E-3</v>
      </c>
      <c r="R20" s="98">
        <v>7.7553999999999998E-2</v>
      </c>
      <c r="S20" s="98">
        <v>-1.526E-3</v>
      </c>
      <c r="T20" s="98">
        <v>-9.6299999999999999E-4</v>
      </c>
      <c r="U20" s="98">
        <v>-3.7500000000000001E-4</v>
      </c>
      <c r="V20" s="98">
        <v>-1.0167000000000001E-2</v>
      </c>
      <c r="W20" s="98">
        <v>-9.3199999999999999E-4</v>
      </c>
      <c r="X20" s="98">
        <v>-3.467E-3</v>
      </c>
      <c r="Y20" s="98">
        <v>-1.158E-3</v>
      </c>
      <c r="Z20" s="98">
        <v>-2.4160000000000002E-3</v>
      </c>
      <c r="AA20" s="98">
        <v>-1.503E-3</v>
      </c>
      <c r="AB20" s="98">
        <v>-1.5299999999999999E-3</v>
      </c>
      <c r="AC20" s="98">
        <v>-1.271E-3</v>
      </c>
      <c r="AD20" s="98">
        <v>-1.2780000000000001E-3</v>
      </c>
      <c r="AE20" s="98">
        <v>-2.4290000000000002E-3</v>
      </c>
      <c r="AF20" s="98">
        <v>-4.28E-4</v>
      </c>
      <c r="AG20" s="98">
        <v>-3.7169999999999998E-3</v>
      </c>
      <c r="AH20" s="98">
        <v>-1.7799999999999999E-3</v>
      </c>
      <c r="AI20" s="98">
        <v>-3.8900000000000002E-4</v>
      </c>
    </row>
    <row r="21" spans="1:35" x14ac:dyDescent="0.25">
      <c r="A21" s="93" t="s">
        <v>91</v>
      </c>
      <c r="B21" s="93" t="s">
        <v>92</v>
      </c>
      <c r="C21" s="98">
        <v>9.0134000000000006E-2</v>
      </c>
      <c r="D21" s="98">
        <v>3.1999999999999999E-5</v>
      </c>
      <c r="E21" s="98">
        <v>-1.232E-3</v>
      </c>
      <c r="F21" s="98">
        <v>-2.0000000000000001E-4</v>
      </c>
      <c r="G21" s="98">
        <v>3.8000000000000002E-4</v>
      </c>
      <c r="H21" s="98">
        <v>-9.3099999999999997E-4</v>
      </c>
      <c r="I21" s="98">
        <v>-1.9699999999999999E-4</v>
      </c>
      <c r="J21" s="98">
        <v>-1.2650000000000001E-3</v>
      </c>
      <c r="K21" s="98">
        <v>-1.346E-3</v>
      </c>
      <c r="L21" s="98">
        <v>1.7815000000000001E-2</v>
      </c>
      <c r="M21" s="98">
        <v>-1.0640000000000001E-3</v>
      </c>
      <c r="N21" s="98">
        <v>-1.0139999999999999E-3</v>
      </c>
      <c r="O21" s="98">
        <v>-1.0369999999999999E-3</v>
      </c>
      <c r="P21" s="98">
        <v>-6.11E-4</v>
      </c>
      <c r="Q21" s="98">
        <v>3.3199999999999999E-4</v>
      </c>
      <c r="R21" s="98">
        <v>-5.2700000000000004E-3</v>
      </c>
      <c r="S21" s="98">
        <v>9.5507999999999996E-2</v>
      </c>
      <c r="T21" s="98">
        <v>-6.7500000000000004E-4</v>
      </c>
      <c r="U21" s="98">
        <v>-3.8699999999999997E-4</v>
      </c>
      <c r="V21" s="98">
        <v>3.274E-3</v>
      </c>
      <c r="W21" s="98">
        <v>-1.0579999999999999E-3</v>
      </c>
      <c r="X21" s="98">
        <v>-2.379E-3</v>
      </c>
      <c r="Y21" s="98">
        <v>1.5349999999999999E-3</v>
      </c>
      <c r="Z21" s="98">
        <v>-1.6199999999999999E-3</v>
      </c>
      <c r="AA21" s="98">
        <v>-6.9099999999999999E-4</v>
      </c>
      <c r="AB21" s="98">
        <v>-1.9449999999999999E-3</v>
      </c>
      <c r="AC21" s="98">
        <v>-1.83E-4</v>
      </c>
      <c r="AD21" s="98">
        <v>6.9999999999999999E-6</v>
      </c>
      <c r="AE21" s="98">
        <v>-8.7900000000000001E-4</v>
      </c>
      <c r="AF21" s="98">
        <v>-3.4600000000000001E-4</v>
      </c>
      <c r="AG21" s="98">
        <v>-2.8879999999999999E-3</v>
      </c>
      <c r="AH21" s="98">
        <v>-1.2229999999999999E-3</v>
      </c>
      <c r="AI21" s="98">
        <v>-3.1100000000000002E-4</v>
      </c>
    </row>
    <row r="22" spans="1:35" x14ac:dyDescent="0.25">
      <c r="A22" s="93" t="s">
        <v>93</v>
      </c>
      <c r="B22" s="93" t="s">
        <v>94</v>
      </c>
      <c r="C22" s="98">
        <v>3.2027E-2</v>
      </c>
      <c r="D22" s="98">
        <v>-7.4899999999999999E-4</v>
      </c>
      <c r="E22" s="98">
        <v>-2.1909999999999998E-3</v>
      </c>
      <c r="F22" s="98">
        <v>-4.2000000000000002E-4</v>
      </c>
      <c r="G22" s="98">
        <v>-7.4999999999999993E-5</v>
      </c>
      <c r="H22" s="98">
        <v>-1.9870000000000001E-3</v>
      </c>
      <c r="I22" s="98">
        <v>-2.7099999999999997E-4</v>
      </c>
      <c r="J22" s="98">
        <v>-1.103E-3</v>
      </c>
      <c r="K22" s="98">
        <v>-2.1919999999999999E-3</v>
      </c>
      <c r="L22" s="98">
        <v>-7.3399999999999995E-4</v>
      </c>
      <c r="M22" s="98">
        <v>-5.1199999999999998E-4</v>
      </c>
      <c r="N22" s="98">
        <v>-3.6510000000000002E-3</v>
      </c>
      <c r="O22" s="98">
        <v>-2.7700000000000001E-4</v>
      </c>
      <c r="P22" s="98">
        <v>-8.5099999999999998E-4</v>
      </c>
      <c r="Q22" s="98">
        <v>-7.6880000000000004E-3</v>
      </c>
      <c r="R22" s="98">
        <v>-7.0260000000000001E-3</v>
      </c>
      <c r="S22" s="98">
        <v>-1.6720000000000001E-3</v>
      </c>
      <c r="T22" s="98">
        <v>8.9293999999999998E-2</v>
      </c>
      <c r="U22" s="98">
        <v>-4.4200000000000001E-4</v>
      </c>
      <c r="V22" s="98">
        <v>-6.3889999999999997E-3</v>
      </c>
      <c r="W22" s="98">
        <v>-1.026E-3</v>
      </c>
      <c r="X22" s="98">
        <v>-2.3500000000000001E-3</v>
      </c>
      <c r="Y22" s="98">
        <v>-1.348E-3</v>
      </c>
      <c r="Z22" s="98">
        <v>-2.379E-3</v>
      </c>
      <c r="AA22" s="98">
        <v>-1.392E-3</v>
      </c>
      <c r="AB22" s="98">
        <v>-1.47E-3</v>
      </c>
      <c r="AC22" s="98">
        <v>-1.0679999999999999E-3</v>
      </c>
      <c r="AD22" s="98">
        <v>-7.18E-4</v>
      </c>
      <c r="AE22" s="98">
        <v>-2.1210000000000001E-3</v>
      </c>
      <c r="AF22" s="98">
        <v>-3.2000000000000003E-4</v>
      </c>
      <c r="AG22" s="98">
        <v>-2.856E-3</v>
      </c>
      <c r="AH22" s="98">
        <v>-1.6360000000000001E-3</v>
      </c>
      <c r="AI22" s="98">
        <v>-3.5100000000000002E-4</v>
      </c>
    </row>
    <row r="23" spans="1:35" x14ac:dyDescent="0.25">
      <c r="A23" s="93" t="s">
        <v>95</v>
      </c>
      <c r="B23" s="93" t="s">
        <v>96</v>
      </c>
      <c r="C23" s="98">
        <v>1.8716E-2</v>
      </c>
      <c r="D23" s="98">
        <v>-2.12E-4</v>
      </c>
      <c r="E23" s="98">
        <v>-2.248E-3</v>
      </c>
      <c r="F23" s="98">
        <v>-1.6230000000000001E-3</v>
      </c>
      <c r="G23" s="98">
        <v>4.3999999999999999E-5</v>
      </c>
      <c r="H23" s="98">
        <v>-6.7299999999999999E-4</v>
      </c>
      <c r="I23" s="98">
        <v>-4.5399999999999998E-4</v>
      </c>
      <c r="J23" s="98">
        <v>-1.1280000000000001E-3</v>
      </c>
      <c r="K23" s="98">
        <v>-1.2869999999999999E-3</v>
      </c>
      <c r="L23" s="98">
        <v>-1.3778E-2</v>
      </c>
      <c r="M23" s="98">
        <v>-2.3499999999999999E-4</v>
      </c>
      <c r="N23" s="98">
        <v>-2.2959999999999999E-3</v>
      </c>
      <c r="O23" s="98">
        <v>-1.604E-3</v>
      </c>
      <c r="P23" s="98">
        <v>-8.7799999999999998E-4</v>
      </c>
      <c r="Q23" s="98">
        <v>-3.0010000000000002E-3</v>
      </c>
      <c r="R23" s="98">
        <v>-7.8050000000000003E-3</v>
      </c>
      <c r="S23" s="98">
        <v>-1.818E-3</v>
      </c>
      <c r="T23" s="98">
        <v>-1.1969999999999999E-3</v>
      </c>
      <c r="U23" s="98">
        <v>7.6677999999999996E-2</v>
      </c>
      <c r="V23" s="98">
        <v>3.6809999999999998E-3</v>
      </c>
      <c r="W23" s="98">
        <v>-1.4530000000000001E-3</v>
      </c>
      <c r="X23" s="98">
        <v>-2.9030000000000002E-3</v>
      </c>
      <c r="Y23" s="98">
        <v>-2.6800000000000001E-4</v>
      </c>
      <c r="Z23" s="98">
        <v>-6.3109999999999998E-3</v>
      </c>
      <c r="AA23" s="98">
        <v>-9.1299999999999997E-4</v>
      </c>
      <c r="AB23" s="98">
        <v>-1.511E-3</v>
      </c>
      <c r="AC23" s="98">
        <v>-2.12E-4</v>
      </c>
      <c r="AD23" s="98">
        <v>-4.9600000000000002E-4</v>
      </c>
      <c r="AE23" s="98">
        <v>-1.6249999999999999E-3</v>
      </c>
      <c r="AF23" s="98">
        <v>-3.6900000000000002E-4</v>
      </c>
      <c r="AG23" s="98">
        <v>-2.9780000000000002E-3</v>
      </c>
      <c r="AH23" s="98">
        <v>-1.9780000000000002E-3</v>
      </c>
      <c r="AI23" s="98">
        <v>-4.3399999999999998E-4</v>
      </c>
    </row>
    <row r="24" spans="1:35" x14ac:dyDescent="0.25">
      <c r="A24" s="93" t="s">
        <v>97</v>
      </c>
      <c r="B24" s="93" t="s">
        <v>98</v>
      </c>
      <c r="C24" s="98">
        <v>9.1503000000000001E-2</v>
      </c>
      <c r="D24" s="98">
        <v>5.0000000000000004E-6</v>
      </c>
      <c r="E24" s="98">
        <v>-4.0000000000000003E-5</v>
      </c>
      <c r="F24" s="98">
        <v>3.3799999999999998E-4</v>
      </c>
      <c r="G24" s="98">
        <v>3.5E-4</v>
      </c>
      <c r="H24" s="98">
        <v>1.026E-3</v>
      </c>
      <c r="I24" s="98">
        <v>-1.2999999999999999E-5</v>
      </c>
      <c r="J24" s="98">
        <v>-6.8499999999999995E-4</v>
      </c>
      <c r="K24" s="98">
        <v>7.2900000000000005E-4</v>
      </c>
      <c r="L24" s="98">
        <v>-7.7703999999999995E-2</v>
      </c>
      <c r="M24" s="98">
        <v>-3.7300000000000001E-4</v>
      </c>
      <c r="N24" s="98">
        <v>-1.655E-3</v>
      </c>
      <c r="O24" s="98">
        <v>-5.0199999999999995E-4</v>
      </c>
      <c r="P24" s="98">
        <v>-5.3600000000000002E-4</v>
      </c>
      <c r="Q24" s="98">
        <v>-2.725E-3</v>
      </c>
      <c r="R24" s="98">
        <v>-5.4099999999999999E-3</v>
      </c>
      <c r="S24" s="98">
        <v>-1.34E-3</v>
      </c>
      <c r="T24" s="98">
        <v>-4.2299999999999998E-4</v>
      </c>
      <c r="U24" s="98">
        <v>-5.3000000000000001E-5</v>
      </c>
      <c r="V24" s="98">
        <v>0.18700900000000001</v>
      </c>
      <c r="W24" s="98">
        <v>-4.7600000000000002E-4</v>
      </c>
      <c r="X24" s="98">
        <v>-2.0500000000000002E-3</v>
      </c>
      <c r="Y24" s="98">
        <v>-6.5600000000000001E-4</v>
      </c>
      <c r="Z24" s="98">
        <v>-3.77E-4</v>
      </c>
      <c r="AA24" s="98">
        <v>-3.0800000000000001E-4</v>
      </c>
      <c r="AB24" s="98">
        <v>-3.032E-3</v>
      </c>
      <c r="AC24" s="98">
        <v>5.7200000000000003E-4</v>
      </c>
      <c r="AD24" s="98">
        <v>5.0900000000000001E-4</v>
      </c>
      <c r="AE24" s="98">
        <v>1.529E-3</v>
      </c>
      <c r="AF24" s="98">
        <v>-2.3499999999999999E-4</v>
      </c>
      <c r="AG24" s="98">
        <v>-1.756E-3</v>
      </c>
      <c r="AH24" s="98">
        <v>-3.6699999999999998E-4</v>
      </c>
      <c r="AI24" s="98">
        <v>1.5300000000000001E-4</v>
      </c>
    </row>
    <row r="25" spans="1:35" x14ac:dyDescent="0.25">
      <c r="A25" s="93" t="s">
        <v>99</v>
      </c>
      <c r="B25" s="93" t="s">
        <v>100</v>
      </c>
      <c r="C25" s="98">
        <v>4.1603000000000001E-2</v>
      </c>
      <c r="D25" s="98">
        <v>-4.8500000000000003E-4</v>
      </c>
      <c r="E25" s="98">
        <v>-1.8060000000000001E-3</v>
      </c>
      <c r="F25" s="98">
        <v>-5.9699999999999998E-4</v>
      </c>
      <c r="G25" s="98">
        <v>7.94E-4</v>
      </c>
      <c r="H25" s="98">
        <v>-1.0889999999999999E-3</v>
      </c>
      <c r="I25" s="98">
        <v>-4.1199999999999999E-4</v>
      </c>
      <c r="J25" s="98">
        <v>-1.1180000000000001E-3</v>
      </c>
      <c r="K25" s="98">
        <v>-1.6770000000000001E-3</v>
      </c>
      <c r="L25" s="98">
        <v>1.2541999999999999E-2</v>
      </c>
      <c r="M25" s="98">
        <v>-9.01E-4</v>
      </c>
      <c r="N25" s="98">
        <v>-3.189E-3</v>
      </c>
      <c r="O25" s="98">
        <v>-1.0269999999999999E-3</v>
      </c>
      <c r="P25" s="98">
        <v>-8.3100000000000003E-4</v>
      </c>
      <c r="Q25" s="98">
        <v>-8.1659999999999996E-3</v>
      </c>
      <c r="R25" s="98">
        <v>-7.43E-3</v>
      </c>
      <c r="S25" s="98">
        <v>-2.036E-3</v>
      </c>
      <c r="T25" s="98">
        <v>-9.7199999999999999E-4</v>
      </c>
      <c r="U25" s="98">
        <v>-6.0499999999999996E-4</v>
      </c>
      <c r="V25" s="98">
        <v>8.1899999999999996E-4</v>
      </c>
      <c r="W25" s="98">
        <v>7.3275999999999994E-2</v>
      </c>
      <c r="X25" s="98">
        <v>-1.07E-3</v>
      </c>
      <c r="Y25" s="98">
        <v>-4.9399999999999997E-4</v>
      </c>
      <c r="Z25" s="98">
        <v>-2.4819999999999998E-3</v>
      </c>
      <c r="AA25" s="98">
        <v>-1.09E-3</v>
      </c>
      <c r="AB25" s="98">
        <v>-1.6080000000000001E-3</v>
      </c>
      <c r="AC25" s="98">
        <v>-2.12E-4</v>
      </c>
      <c r="AD25" s="98">
        <v>-9.5000000000000005E-5</v>
      </c>
      <c r="AE25" s="98">
        <v>-2.101E-3</v>
      </c>
      <c r="AF25" s="98">
        <v>-2.5300000000000002E-4</v>
      </c>
      <c r="AG25" s="98">
        <v>-2.3040000000000001E-3</v>
      </c>
      <c r="AH25" s="98">
        <v>-1.4239999999999999E-3</v>
      </c>
      <c r="AI25" s="98">
        <v>-3.5199999999999999E-4</v>
      </c>
    </row>
    <row r="26" spans="1:35" x14ac:dyDescent="0.25">
      <c r="A26" s="93" t="s">
        <v>101</v>
      </c>
      <c r="B26" s="93" t="s">
        <v>102</v>
      </c>
      <c r="C26" s="98">
        <v>8.1284999999999996E-2</v>
      </c>
      <c r="D26" s="98">
        <v>-6.2100000000000002E-4</v>
      </c>
      <c r="E26" s="98">
        <v>-1.3810000000000001E-3</v>
      </c>
      <c r="F26" s="98">
        <v>1.13E-4</v>
      </c>
      <c r="G26" s="98">
        <v>-3.6499999999999998E-4</v>
      </c>
      <c r="H26" s="98">
        <v>-1.748E-3</v>
      </c>
      <c r="I26" s="98">
        <v>-1.3899999999999999E-4</v>
      </c>
      <c r="J26" s="98">
        <v>-9.9799999999999997E-4</v>
      </c>
      <c r="K26" s="98">
        <v>-1.6739999999999999E-3</v>
      </c>
      <c r="L26" s="98">
        <v>2.0369000000000002E-2</v>
      </c>
      <c r="M26" s="98">
        <v>-4.73E-4</v>
      </c>
      <c r="N26" s="98">
        <v>-2.4889999999999999E-3</v>
      </c>
      <c r="O26" s="98">
        <v>-2.3000000000000001E-4</v>
      </c>
      <c r="P26" s="98">
        <v>-1.3799999999999999E-4</v>
      </c>
      <c r="Q26" s="98">
        <v>-5.169E-3</v>
      </c>
      <c r="R26" s="98">
        <v>-5.7840000000000001E-3</v>
      </c>
      <c r="S26" s="98">
        <v>-1.4090000000000001E-3</v>
      </c>
      <c r="T26" s="98">
        <v>-2.7399999999999999E-4</v>
      </c>
      <c r="U26" s="98">
        <v>-2.1100000000000001E-4</v>
      </c>
      <c r="V26" s="98">
        <v>-3.1350000000000002E-3</v>
      </c>
      <c r="W26" s="98">
        <v>-9.9999999999999995E-7</v>
      </c>
      <c r="X26" s="98">
        <v>9.5559000000000005E-2</v>
      </c>
      <c r="Y26" s="98">
        <v>-4.7699999999999999E-4</v>
      </c>
      <c r="Z26" s="98">
        <v>-1.351E-3</v>
      </c>
      <c r="AA26" s="98">
        <v>-1.083E-3</v>
      </c>
      <c r="AB26" s="98">
        <v>-8.2299999999999995E-4</v>
      </c>
      <c r="AC26" s="98">
        <v>-9.7900000000000005E-4</v>
      </c>
      <c r="AD26" s="98">
        <v>-3.97E-4</v>
      </c>
      <c r="AE26" s="98">
        <v>-1.2030000000000001E-3</v>
      </c>
      <c r="AF26" s="98">
        <v>1.3899999999999999E-4</v>
      </c>
      <c r="AG26" s="98">
        <v>-9.0899999999999998E-4</v>
      </c>
      <c r="AH26" s="98">
        <v>-1.1429999999999999E-3</v>
      </c>
      <c r="AI26" s="98">
        <v>-2.9100000000000003E-4</v>
      </c>
    </row>
    <row r="27" spans="1:35" x14ac:dyDescent="0.25">
      <c r="A27" s="21" t="s">
        <v>103</v>
      </c>
      <c r="B27" s="21" t="s">
        <v>104</v>
      </c>
      <c r="C27" s="98">
        <v>7.4903999999999998E-2</v>
      </c>
      <c r="D27" s="98">
        <v>-8.0599999999999997E-4</v>
      </c>
      <c r="E27" s="98">
        <v>-2.369E-3</v>
      </c>
      <c r="F27" s="98">
        <v>-3.1199999999999999E-4</v>
      </c>
      <c r="G27" s="98">
        <v>-5.3799999999999996E-4</v>
      </c>
      <c r="H27" s="98">
        <v>-2.1459999999999999E-3</v>
      </c>
      <c r="I27" s="98">
        <v>-3.5599999999999998E-4</v>
      </c>
      <c r="J27" s="98">
        <v>-1.3649999999999999E-3</v>
      </c>
      <c r="K27" s="98">
        <v>-2.0140000000000002E-3</v>
      </c>
      <c r="L27" s="98">
        <v>-2.1194999999999999E-2</v>
      </c>
      <c r="M27" s="98">
        <v>-7.6099999999999996E-4</v>
      </c>
      <c r="N27" s="98">
        <v>-2.5170000000000001E-3</v>
      </c>
      <c r="O27" s="98">
        <v>-8.7799999999999998E-4</v>
      </c>
      <c r="P27" s="98">
        <v>-7.0699999999999995E-4</v>
      </c>
      <c r="Q27" s="98">
        <v>-6.1900000000000002E-3</v>
      </c>
      <c r="R27" s="98">
        <v>-6.7460000000000003E-3</v>
      </c>
      <c r="S27" s="98">
        <v>-1.194E-3</v>
      </c>
      <c r="T27" s="98">
        <v>-8.4500000000000005E-4</v>
      </c>
      <c r="U27" s="98">
        <v>-3.4499999999999998E-4</v>
      </c>
      <c r="V27" s="98">
        <v>-2.379E-3</v>
      </c>
      <c r="W27" s="98">
        <v>-1.005E-3</v>
      </c>
      <c r="X27" s="98">
        <v>-3.29E-3</v>
      </c>
      <c r="Y27" s="98">
        <v>0.14743400000000001</v>
      </c>
      <c r="Z27" s="98">
        <v>-1.281E-3</v>
      </c>
      <c r="AA27" s="98">
        <v>-1.021E-3</v>
      </c>
      <c r="AB27" s="98">
        <v>-1.2130000000000001E-3</v>
      </c>
      <c r="AC27" s="98">
        <v>-1.916E-3</v>
      </c>
      <c r="AD27" s="98">
        <v>-1.3370000000000001E-3</v>
      </c>
      <c r="AE27" s="98">
        <v>-2.0820000000000001E-3</v>
      </c>
      <c r="AF27" s="98">
        <v>-3.4900000000000003E-4</v>
      </c>
      <c r="AG27" s="98">
        <v>-3.6150000000000002E-3</v>
      </c>
      <c r="AH27" s="98">
        <v>-1.4469999999999999E-3</v>
      </c>
      <c r="AI27" s="98">
        <v>-3.1300000000000002E-4</v>
      </c>
    </row>
    <row r="28" spans="1:35" x14ac:dyDescent="0.25">
      <c r="A28" s="21" t="s">
        <v>105</v>
      </c>
      <c r="B28" s="21" t="s">
        <v>106</v>
      </c>
      <c r="C28" s="98">
        <v>3.7716E-2</v>
      </c>
      <c r="D28" s="98">
        <v>-6.2200000000000005E-4</v>
      </c>
      <c r="E28" s="98">
        <v>-2.1310000000000001E-3</v>
      </c>
      <c r="F28" s="98">
        <v>-3.4290000000000002E-3</v>
      </c>
      <c r="G28" s="98">
        <v>5.4000000000000001E-4</v>
      </c>
      <c r="H28" s="98">
        <v>-8.2200000000000003E-4</v>
      </c>
      <c r="I28" s="98">
        <v>-6.0700000000000001E-4</v>
      </c>
      <c r="J28" s="98">
        <v>-5.5999999999999995E-4</v>
      </c>
      <c r="K28" s="98">
        <v>-4.8299999999999998E-4</v>
      </c>
      <c r="L28" s="98">
        <v>-4.2595000000000001E-2</v>
      </c>
      <c r="M28" s="98">
        <v>-4.6E-5</v>
      </c>
      <c r="N28" s="98">
        <v>-2.9390000000000002E-3</v>
      </c>
      <c r="O28" s="98">
        <v>-2.2699999999999999E-3</v>
      </c>
      <c r="P28" s="98">
        <v>-7.3999999999999999E-4</v>
      </c>
      <c r="Q28" s="98">
        <v>-1.0083999999999999E-2</v>
      </c>
      <c r="R28" s="98">
        <v>-9.0290000000000006E-3</v>
      </c>
      <c r="S28" s="98">
        <v>-1.818E-3</v>
      </c>
      <c r="T28" s="98">
        <v>-1.477E-3</v>
      </c>
      <c r="U28" s="98">
        <v>-1.5659999999999999E-3</v>
      </c>
      <c r="V28" s="98">
        <v>2.4350000000000001E-3</v>
      </c>
      <c r="W28" s="98">
        <v>-1.127E-3</v>
      </c>
      <c r="X28" s="98">
        <v>-2.4750000000000002E-3</v>
      </c>
      <c r="Y28" s="98">
        <v>-1.5889999999999999E-3</v>
      </c>
      <c r="Z28" s="98">
        <v>0.12726699999999999</v>
      </c>
      <c r="AA28" s="98">
        <v>-8.9700000000000001E-4</v>
      </c>
      <c r="AB28" s="98">
        <v>-1.8760000000000001E-3</v>
      </c>
      <c r="AC28" s="98">
        <v>9.7199999999999999E-4</v>
      </c>
      <c r="AD28" s="98">
        <v>-2.0000000000000002E-5</v>
      </c>
      <c r="AE28" s="98">
        <v>-1.317E-3</v>
      </c>
      <c r="AF28" s="98">
        <v>-3.1E-4</v>
      </c>
      <c r="AG28" s="98">
        <v>-1.67E-3</v>
      </c>
      <c r="AH28" s="98">
        <v>-8.52E-4</v>
      </c>
      <c r="AI28" s="98">
        <v>-1.4799999999999999E-4</v>
      </c>
    </row>
    <row r="29" spans="1:35" x14ac:dyDescent="0.25">
      <c r="A29" s="21" t="s">
        <v>107</v>
      </c>
      <c r="B29" s="21" t="s">
        <v>108</v>
      </c>
      <c r="C29" s="98">
        <v>0.13902200000000001</v>
      </c>
      <c r="D29" s="98">
        <v>8.1700000000000002E-4</v>
      </c>
      <c r="E29" s="98">
        <v>-2.6800000000000001E-4</v>
      </c>
      <c r="F29" s="98">
        <v>1.1900000000000001E-4</v>
      </c>
      <c r="G29" s="98">
        <v>8.2899999999999998E-4</v>
      </c>
      <c r="H29" s="98">
        <v>-7.2999999999999999E-5</v>
      </c>
      <c r="I29" s="98">
        <v>9.1000000000000003E-5</v>
      </c>
      <c r="J29" s="98">
        <v>-7.1000000000000002E-4</v>
      </c>
      <c r="K29" s="98">
        <v>-2.02E-4</v>
      </c>
      <c r="L29" s="98">
        <v>4.8398999999999998E-2</v>
      </c>
      <c r="M29" s="98">
        <v>6.8999999999999997E-5</v>
      </c>
      <c r="N29" s="98">
        <v>1.07E-3</v>
      </c>
      <c r="O29" s="98">
        <v>-2.9999999999999997E-4</v>
      </c>
      <c r="P29" s="98">
        <v>-2.8600000000000001E-4</v>
      </c>
      <c r="Q29" s="98">
        <v>1.6670000000000001E-3</v>
      </c>
      <c r="R29" s="98">
        <v>-2.885E-3</v>
      </c>
      <c r="S29" s="98">
        <v>-5.6899999999999995E-4</v>
      </c>
      <c r="T29" s="98">
        <v>-2.63E-4</v>
      </c>
      <c r="U29" s="98">
        <v>-2.0999999999999999E-5</v>
      </c>
      <c r="V29" s="98">
        <v>1.0430999999999999E-2</v>
      </c>
      <c r="W29" s="98">
        <v>-4.64E-4</v>
      </c>
      <c r="X29" s="98">
        <v>-1.5E-3</v>
      </c>
      <c r="Y29" s="98">
        <v>2.8860000000000001E-3</v>
      </c>
      <c r="Z29" s="98">
        <v>-1.6200000000000001E-4</v>
      </c>
      <c r="AA29" s="98">
        <v>8.1630999999999995E-2</v>
      </c>
      <c r="AB29" s="98">
        <v>-1.4999999999999999E-4</v>
      </c>
      <c r="AC29" s="98">
        <v>-9.1399999999999999E-4</v>
      </c>
      <c r="AD29" s="98">
        <v>5.5900000000000004E-4</v>
      </c>
      <c r="AE29" s="98">
        <v>1.106E-3</v>
      </c>
      <c r="AF29" s="98">
        <v>-2.0799999999999999E-4</v>
      </c>
      <c r="AG29" s="98">
        <v>-1.281E-3</v>
      </c>
      <c r="AH29" s="98">
        <v>-5.8799999999999998E-4</v>
      </c>
      <c r="AI29" s="98">
        <v>1.9100000000000001E-4</v>
      </c>
    </row>
    <row r="30" spans="1:35" x14ac:dyDescent="0.25">
      <c r="A30" s="21" t="s">
        <v>109</v>
      </c>
      <c r="B30" s="21" t="s">
        <v>110</v>
      </c>
      <c r="C30" s="98">
        <v>4.9399999999999999E-2</v>
      </c>
      <c r="D30" s="98">
        <v>-2.99E-4</v>
      </c>
      <c r="E30" s="98">
        <v>-1.096E-3</v>
      </c>
      <c r="F30" s="98">
        <v>-5.9500000000000004E-4</v>
      </c>
      <c r="G30" s="98">
        <v>2.13E-4</v>
      </c>
      <c r="H30" s="98">
        <v>3.9100000000000002E-4</v>
      </c>
      <c r="I30" s="98">
        <v>-5.1199999999999998E-4</v>
      </c>
      <c r="J30" s="98">
        <v>-1.042E-3</v>
      </c>
      <c r="K30" s="98">
        <v>-4.4499999999999997E-4</v>
      </c>
      <c r="L30" s="98">
        <v>-4.5864000000000002E-2</v>
      </c>
      <c r="M30" s="98">
        <v>-6.1200000000000002E-4</v>
      </c>
      <c r="N30" s="98">
        <v>-2.771E-3</v>
      </c>
      <c r="O30" s="98">
        <v>-1.4339999999999999E-3</v>
      </c>
      <c r="P30" s="98">
        <v>-8.0000000000000004E-4</v>
      </c>
      <c r="Q30" s="98">
        <v>-5.6239999999999997E-3</v>
      </c>
      <c r="R30" s="98">
        <v>-7.3309999999999998E-3</v>
      </c>
      <c r="S30" s="98">
        <v>-2.813E-3</v>
      </c>
      <c r="T30" s="98">
        <v>-8.7299999999999997E-4</v>
      </c>
      <c r="U30" s="98">
        <v>-6.2799999999999998E-4</v>
      </c>
      <c r="V30" s="98">
        <v>-7.7650000000000002E-3</v>
      </c>
      <c r="W30" s="98">
        <v>-1.1039999999999999E-3</v>
      </c>
      <c r="X30" s="98">
        <v>-2.6619999999999999E-3</v>
      </c>
      <c r="Y30" s="98">
        <v>-6.5099999999999999E-4</v>
      </c>
      <c r="Z30" s="98">
        <v>-2.496E-3</v>
      </c>
      <c r="AA30" s="98">
        <v>-9.7799999999999992E-4</v>
      </c>
      <c r="AB30" s="98">
        <v>0.14088899999999999</v>
      </c>
      <c r="AC30" s="98">
        <v>1.5920000000000001E-3</v>
      </c>
      <c r="AD30" s="98">
        <v>2.9100000000000003E-4</v>
      </c>
      <c r="AE30" s="98">
        <v>-9.1500000000000001E-4</v>
      </c>
      <c r="AF30" s="98">
        <v>-3.3E-4</v>
      </c>
      <c r="AG30" s="98">
        <v>-2.5249999999999999E-3</v>
      </c>
      <c r="AH30" s="98">
        <v>-1.358E-3</v>
      </c>
      <c r="AI30" s="98">
        <v>-4.5199999999999998E-4</v>
      </c>
    </row>
    <row r="31" spans="1:35" x14ac:dyDescent="0.25">
      <c r="A31" s="21" t="s">
        <v>111</v>
      </c>
      <c r="B31" s="21" t="s">
        <v>112</v>
      </c>
      <c r="C31" s="98">
        <v>0.198519</v>
      </c>
      <c r="D31" s="98">
        <v>1.63E-4</v>
      </c>
      <c r="E31" s="98">
        <v>3.9760000000000004E-3</v>
      </c>
      <c r="F31" s="98">
        <v>6.1899999999999998E-4</v>
      </c>
      <c r="G31" s="98">
        <v>1.297E-3</v>
      </c>
      <c r="H31" s="98">
        <v>9.9500000000000001E-4</v>
      </c>
      <c r="I31" s="98">
        <v>9.0000000000000006E-5</v>
      </c>
      <c r="J31" s="98">
        <v>-2.1900000000000001E-4</v>
      </c>
      <c r="K31" s="98">
        <v>1.707E-3</v>
      </c>
      <c r="L31" s="98">
        <v>5.8280999999999999E-2</v>
      </c>
      <c r="M31" s="98">
        <v>-4.4499999999999997E-4</v>
      </c>
      <c r="N31" s="98">
        <v>3.5E-4</v>
      </c>
      <c r="O31" s="98">
        <v>-2.2699999999999999E-4</v>
      </c>
      <c r="P31" s="98">
        <v>-5.8999999999999998E-5</v>
      </c>
      <c r="Q31" s="98">
        <v>3.261E-3</v>
      </c>
      <c r="R31" s="98">
        <v>-6.4999999999999994E-5</v>
      </c>
      <c r="S31" s="98">
        <v>-4.1300000000000001E-4</v>
      </c>
      <c r="T31" s="98">
        <v>3.3300000000000002E-4</v>
      </c>
      <c r="U31" s="98">
        <v>1.3999999999999999E-4</v>
      </c>
      <c r="V31" s="98">
        <v>1.6528999999999999E-2</v>
      </c>
      <c r="W31" s="98">
        <v>-1.3300000000000001E-4</v>
      </c>
      <c r="X31" s="98">
        <v>-6.7400000000000001E-4</v>
      </c>
      <c r="Y31" s="98">
        <v>9.1100000000000003E-4</v>
      </c>
      <c r="Z31" s="98">
        <v>1.5820000000000001E-3</v>
      </c>
      <c r="AA31" s="98">
        <v>-3.5399999999999999E-4</v>
      </c>
      <c r="AB31" s="98">
        <v>3.4619999999999998E-3</v>
      </c>
      <c r="AC31" s="98">
        <v>0.10480299999999999</v>
      </c>
      <c r="AD31" s="98">
        <v>1.4419999999999999E-3</v>
      </c>
      <c r="AE31" s="98">
        <v>1.606E-3</v>
      </c>
      <c r="AF31" s="98">
        <v>-5.3000000000000001E-5</v>
      </c>
      <c r="AG31" s="98">
        <v>3.79E-4</v>
      </c>
      <c r="AH31" s="98">
        <v>5.7399999999999997E-4</v>
      </c>
      <c r="AI31" s="98">
        <v>-1.34E-3</v>
      </c>
    </row>
    <row r="32" spans="1:35" x14ac:dyDescent="0.25">
      <c r="A32" s="21" t="s">
        <v>113</v>
      </c>
      <c r="B32" s="21" t="s">
        <v>114</v>
      </c>
      <c r="C32" s="98">
        <v>0.148481</v>
      </c>
      <c r="D32" s="98">
        <v>3.7300000000000001E-4</v>
      </c>
      <c r="E32" s="98">
        <v>2.1689999999999999E-3</v>
      </c>
      <c r="F32" s="98">
        <v>1.0950000000000001E-3</v>
      </c>
      <c r="G32" s="98">
        <v>-6.5440000000000003E-3</v>
      </c>
      <c r="H32" s="98">
        <v>1.1000000000000001E-3</v>
      </c>
      <c r="I32" s="98">
        <v>4.3100000000000001E-4</v>
      </c>
      <c r="J32" s="98">
        <v>1.2899999999999999E-4</v>
      </c>
      <c r="K32" s="98">
        <v>1.343E-3</v>
      </c>
      <c r="L32" s="98">
        <v>5.7652000000000002E-2</v>
      </c>
      <c r="M32" s="98">
        <v>8.6499999999999999E-4</v>
      </c>
      <c r="N32" s="98">
        <v>1.005E-3</v>
      </c>
      <c r="O32" s="98">
        <v>5.9800000000000001E-4</v>
      </c>
      <c r="P32" s="98">
        <v>3.1700000000000001E-4</v>
      </c>
      <c r="Q32" s="98">
        <v>3.4250000000000001E-3</v>
      </c>
      <c r="R32" s="98">
        <v>-2.34E-4</v>
      </c>
      <c r="S32" s="98">
        <v>1E-4</v>
      </c>
      <c r="T32" s="98">
        <v>4.37E-4</v>
      </c>
      <c r="U32" s="98">
        <v>2.2900000000000001E-4</v>
      </c>
      <c r="V32" s="98">
        <v>1.6633999999999999E-2</v>
      </c>
      <c r="W32" s="98">
        <v>5.9100000000000005E-4</v>
      </c>
      <c r="X32" s="98">
        <v>1.5699999999999999E-4</v>
      </c>
      <c r="Y32" s="98">
        <v>1.836E-3</v>
      </c>
      <c r="Z32" s="98">
        <v>-2.9799999999999998E-4</v>
      </c>
      <c r="AA32" s="98">
        <v>4.4099999999999999E-4</v>
      </c>
      <c r="AB32" s="98">
        <v>2.2330000000000002E-3</v>
      </c>
      <c r="AC32" s="98">
        <v>2.4659999999999999E-3</v>
      </c>
      <c r="AD32" s="98">
        <v>5.8365E-2</v>
      </c>
      <c r="AE32" s="98">
        <v>9.8799999999999995E-4</v>
      </c>
      <c r="AF32" s="98">
        <v>1.1E-5</v>
      </c>
      <c r="AG32" s="98">
        <v>-2.9799999999999998E-4</v>
      </c>
      <c r="AH32" s="98">
        <v>8.5599999999999999E-4</v>
      </c>
      <c r="AI32" s="98">
        <v>7.9999999999999996E-6</v>
      </c>
    </row>
    <row r="33" spans="1:35" x14ac:dyDescent="0.25">
      <c r="A33" s="21" t="s">
        <v>115</v>
      </c>
      <c r="B33" s="21" t="s">
        <v>116</v>
      </c>
      <c r="C33" s="98">
        <v>0.13791400000000001</v>
      </c>
      <c r="D33" s="98">
        <v>2.2100000000000001E-4</v>
      </c>
      <c r="E33" s="98">
        <v>1.6799999999999999E-4</v>
      </c>
      <c r="F33" s="98">
        <v>1.65E-4</v>
      </c>
      <c r="G33" s="98">
        <v>7.6400000000000003E-4</v>
      </c>
      <c r="H33" s="98">
        <v>1.018E-3</v>
      </c>
      <c r="I33" s="98">
        <v>-3.3000000000000003E-5</v>
      </c>
      <c r="J33" s="98">
        <v>-7.6300000000000001E-4</v>
      </c>
      <c r="K33" s="98">
        <v>6.6E-4</v>
      </c>
      <c r="L33" s="98">
        <v>2.6040000000000001E-2</v>
      </c>
      <c r="M33" s="98">
        <v>6.2100000000000002E-4</v>
      </c>
      <c r="N33" s="98">
        <v>-4.7699999999999999E-4</v>
      </c>
      <c r="O33" s="98">
        <v>-3.4699999999999998E-4</v>
      </c>
      <c r="P33" s="98">
        <v>-3.5599999999999998E-4</v>
      </c>
      <c r="Q33" s="98">
        <v>4.44E-4</v>
      </c>
      <c r="R33" s="98">
        <v>-2.8080000000000002E-3</v>
      </c>
      <c r="S33" s="98">
        <v>-5.1999999999999995E-4</v>
      </c>
      <c r="T33" s="98">
        <v>-1.74E-4</v>
      </c>
      <c r="U33" s="98">
        <v>-7.7999999999999999E-5</v>
      </c>
      <c r="V33" s="98">
        <v>2.5714000000000001E-2</v>
      </c>
      <c r="W33" s="98">
        <v>-5.3899999999999998E-4</v>
      </c>
      <c r="X33" s="98">
        <v>-1.1440000000000001E-3</v>
      </c>
      <c r="Y33" s="98">
        <v>7.2400000000000003E-4</v>
      </c>
      <c r="Z33" s="98">
        <v>-1.01E-4</v>
      </c>
      <c r="AA33" s="98">
        <v>2.9599999999999998E-4</v>
      </c>
      <c r="AB33" s="98">
        <v>4.4099999999999999E-4</v>
      </c>
      <c r="AC33" s="98">
        <v>9.1299999999999997E-4</v>
      </c>
      <c r="AD33" s="98">
        <v>9.0000000000000002E-6</v>
      </c>
      <c r="AE33" s="98">
        <v>8.8588E-2</v>
      </c>
      <c r="AF33" s="98">
        <v>-1.56E-4</v>
      </c>
      <c r="AG33" s="98">
        <v>-1.41E-3</v>
      </c>
      <c r="AH33" s="98">
        <v>-1.36E-4</v>
      </c>
      <c r="AI33" s="98">
        <v>1.6899999999999999E-4</v>
      </c>
    </row>
    <row r="34" spans="1:35" x14ac:dyDescent="0.25">
      <c r="A34" s="21" t="s">
        <v>117</v>
      </c>
      <c r="B34" s="21" t="s">
        <v>118</v>
      </c>
      <c r="C34" s="98">
        <v>8.4225999999999995E-2</v>
      </c>
      <c r="D34" s="98">
        <v>-4.3399999999999998E-4</v>
      </c>
      <c r="E34" s="98">
        <v>-1.1709999999999999E-3</v>
      </c>
      <c r="F34" s="98">
        <v>9.5000000000000005E-5</v>
      </c>
      <c r="G34" s="98">
        <v>2.3900000000000001E-4</v>
      </c>
      <c r="H34" s="98">
        <v>-1.604E-3</v>
      </c>
      <c r="I34" s="98">
        <v>-8.6000000000000003E-5</v>
      </c>
      <c r="J34" s="98">
        <v>-8.4500000000000005E-4</v>
      </c>
      <c r="K34" s="98">
        <v>-1.212E-3</v>
      </c>
      <c r="L34" s="98">
        <v>5.2436000000000003E-2</v>
      </c>
      <c r="M34" s="98">
        <v>-3.6000000000000002E-4</v>
      </c>
      <c r="N34" s="98">
        <v>-2.5279999999999999E-3</v>
      </c>
      <c r="O34" s="98">
        <v>-2.1499999999999999E-4</v>
      </c>
      <c r="P34" s="98">
        <v>-2.8E-5</v>
      </c>
      <c r="Q34" s="98">
        <v>-5.0270000000000002E-3</v>
      </c>
      <c r="R34" s="98">
        <v>-5.6569999999999997E-3</v>
      </c>
      <c r="S34" s="98">
        <v>-1.4779999999999999E-3</v>
      </c>
      <c r="T34" s="98">
        <v>-3.3E-4</v>
      </c>
      <c r="U34" s="98">
        <v>-2.33E-4</v>
      </c>
      <c r="V34" s="98">
        <v>-2.879E-3</v>
      </c>
      <c r="W34" s="98">
        <v>-2.8899999999999998E-4</v>
      </c>
      <c r="X34" s="98">
        <v>2.9229999999999998E-3</v>
      </c>
      <c r="Y34" s="98">
        <v>9.0000000000000002E-6</v>
      </c>
      <c r="Z34" s="98">
        <v>-1.1410000000000001E-3</v>
      </c>
      <c r="AA34" s="98">
        <v>-1.023E-3</v>
      </c>
      <c r="AB34" s="98">
        <v>-8.5899999999999995E-4</v>
      </c>
      <c r="AC34" s="98">
        <v>-2.5399999999999999E-4</v>
      </c>
      <c r="AD34" s="98">
        <v>1.3200000000000001E-4</v>
      </c>
      <c r="AE34" s="98">
        <v>-1.1230000000000001E-3</v>
      </c>
      <c r="AF34" s="98">
        <v>5.9096000000000003E-2</v>
      </c>
      <c r="AG34" s="98">
        <v>-9.1299999999999997E-4</v>
      </c>
      <c r="AH34" s="98">
        <v>-7.9799999999999999E-4</v>
      </c>
      <c r="AI34" s="98">
        <v>-2.1900000000000001E-4</v>
      </c>
    </row>
    <row r="35" spans="1:35" x14ac:dyDescent="0.25">
      <c r="A35" s="21" t="s">
        <v>119</v>
      </c>
      <c r="B35" s="21" t="s">
        <v>120</v>
      </c>
      <c r="C35" s="98">
        <v>8.8259000000000004E-2</v>
      </c>
      <c r="D35" s="98">
        <v>-2.8899999999999998E-4</v>
      </c>
      <c r="E35" s="98">
        <v>-6.4300000000000002E-4</v>
      </c>
      <c r="F35" s="98">
        <v>2.5000000000000001E-4</v>
      </c>
      <c r="G35" s="98">
        <v>-2.03E-4</v>
      </c>
      <c r="H35" s="98">
        <v>-1.1709999999999999E-3</v>
      </c>
      <c r="I35" s="98">
        <v>-1.55E-4</v>
      </c>
      <c r="J35" s="98">
        <v>-1.0460000000000001E-3</v>
      </c>
      <c r="K35" s="98">
        <v>-7.5100000000000004E-4</v>
      </c>
      <c r="L35" s="98">
        <v>2.9427999999999999E-2</v>
      </c>
      <c r="M35" s="98">
        <v>-2.43E-4</v>
      </c>
      <c r="N35" s="98">
        <v>-2.1649999999999998E-3</v>
      </c>
      <c r="O35" s="98">
        <v>-3.1E-4</v>
      </c>
      <c r="P35" s="98">
        <v>-3.8000000000000002E-4</v>
      </c>
      <c r="Q35" s="98">
        <v>-4.5510000000000004E-3</v>
      </c>
      <c r="R35" s="98">
        <v>-5.437E-3</v>
      </c>
      <c r="S35" s="98">
        <v>-1.3370000000000001E-3</v>
      </c>
      <c r="T35" s="98">
        <v>-3.9399999999999998E-4</v>
      </c>
      <c r="U35" s="98">
        <v>-2.1900000000000001E-4</v>
      </c>
      <c r="V35" s="98">
        <v>3.228E-3</v>
      </c>
      <c r="W35" s="98">
        <v>-2.5500000000000002E-4</v>
      </c>
      <c r="X35" s="98">
        <v>-9.2E-5</v>
      </c>
      <c r="Y35" s="98">
        <v>1.8100000000000001E-4</v>
      </c>
      <c r="Z35" s="98">
        <v>-1.281E-3</v>
      </c>
      <c r="AA35" s="98">
        <v>-7.3999999999999999E-4</v>
      </c>
      <c r="AB35" s="98">
        <v>-1.3200000000000001E-4</v>
      </c>
      <c r="AC35" s="98">
        <v>7.2099999999999996E-4</v>
      </c>
      <c r="AD35" s="98">
        <v>-3.9399999999999998E-4</v>
      </c>
      <c r="AE35" s="98">
        <v>-1.042E-3</v>
      </c>
      <c r="AF35" s="98">
        <v>-1.2899999999999999E-4</v>
      </c>
      <c r="AG35" s="98">
        <v>7.8962000000000004E-2</v>
      </c>
      <c r="AH35" s="98">
        <v>-1.106E-3</v>
      </c>
      <c r="AI35" s="98">
        <v>-4.8000000000000001E-5</v>
      </c>
    </row>
    <row r="36" spans="1:35" x14ac:dyDescent="0.25">
      <c r="A36" s="21" t="s">
        <v>121</v>
      </c>
      <c r="B36" s="21" t="s">
        <v>122</v>
      </c>
      <c r="C36" s="98">
        <v>5.5027E-2</v>
      </c>
      <c r="D36" s="98">
        <v>-6.5099999999999999E-4</v>
      </c>
      <c r="E36" s="98">
        <v>-1.8979999999999999E-3</v>
      </c>
      <c r="F36" s="98">
        <v>-5.9999999999999995E-4</v>
      </c>
      <c r="G36" s="98">
        <v>1.9970000000000001E-3</v>
      </c>
      <c r="H36" s="98">
        <v>-1.273E-3</v>
      </c>
      <c r="I36" s="98">
        <v>-5.8699999999999996E-4</v>
      </c>
      <c r="J36" s="98">
        <v>-7.1199999999999996E-4</v>
      </c>
      <c r="K36" s="98">
        <v>-1.2099999999999999E-3</v>
      </c>
      <c r="L36" s="98">
        <v>-3.7995000000000001E-2</v>
      </c>
      <c r="M36" s="98">
        <v>-6.6699999999999995E-4</v>
      </c>
      <c r="N36" s="98">
        <v>-3.2950000000000002E-3</v>
      </c>
      <c r="O36" s="98">
        <v>-1.2290000000000001E-3</v>
      </c>
      <c r="P36" s="98">
        <v>-8.9400000000000005E-4</v>
      </c>
      <c r="Q36" s="98">
        <v>-9.2619999999999994E-3</v>
      </c>
      <c r="R36" s="98">
        <v>-8.0199999999999994E-3</v>
      </c>
      <c r="S36" s="98">
        <v>-1.882E-3</v>
      </c>
      <c r="T36" s="98">
        <v>-1.1720000000000001E-3</v>
      </c>
      <c r="U36" s="98">
        <v>-5.7499999999999999E-4</v>
      </c>
      <c r="V36" s="98">
        <v>3.8660000000000001E-3</v>
      </c>
      <c r="W36" s="98">
        <v>-9.0600000000000001E-4</v>
      </c>
      <c r="X36" s="98">
        <v>-2.8010000000000001E-3</v>
      </c>
      <c r="Y36" s="98">
        <v>-1.699E-3</v>
      </c>
      <c r="Z36" s="98">
        <v>-2.2680000000000001E-3</v>
      </c>
      <c r="AA36" s="98">
        <v>-1.1919999999999999E-3</v>
      </c>
      <c r="AB36" s="98">
        <v>-1.005E-3</v>
      </c>
      <c r="AC36" s="98">
        <v>1.22E-4</v>
      </c>
      <c r="AD36" s="98">
        <v>1.062E-3</v>
      </c>
      <c r="AE36" s="98">
        <v>-1.438E-3</v>
      </c>
      <c r="AF36" s="98">
        <v>-2.8699999999999998E-4</v>
      </c>
      <c r="AG36" s="98">
        <v>-2.5049999999999998E-3</v>
      </c>
      <c r="AH36" s="98">
        <v>0.1341</v>
      </c>
      <c r="AI36" s="98">
        <v>-9.8999999999999994E-5</v>
      </c>
    </row>
    <row r="37" spans="1:35" x14ac:dyDescent="0.25">
      <c r="A37" s="23" t="s">
        <v>123</v>
      </c>
      <c r="B37" s="23" t="s">
        <v>124</v>
      </c>
      <c r="C37" s="99">
        <v>0.12848300000000001</v>
      </c>
      <c r="D37" s="99">
        <v>1.8810000000000001E-3</v>
      </c>
      <c r="E37" s="99">
        <v>1.3439999999999999E-3</v>
      </c>
      <c r="F37" s="99">
        <v>4.1999999999999998E-5</v>
      </c>
      <c r="G37" s="99">
        <v>8.8599999999999996E-4</v>
      </c>
      <c r="H37" s="99">
        <v>5.2800000000000004E-4</v>
      </c>
      <c r="I37" s="99">
        <v>2.8200000000000002E-4</v>
      </c>
      <c r="J37" s="99">
        <v>-7.5900000000000002E-4</v>
      </c>
      <c r="K37" s="99">
        <v>-8.4999999999999995E-4</v>
      </c>
      <c r="L37" s="99">
        <v>3.8730000000000001E-2</v>
      </c>
      <c r="M37" s="99">
        <v>-6.5099999999999999E-4</v>
      </c>
      <c r="N37" s="99">
        <v>2.0579999999999999E-3</v>
      </c>
      <c r="O37" s="99">
        <v>-4.5399999999999998E-4</v>
      </c>
      <c r="P37" s="99">
        <v>-1.5799999999999999E-4</v>
      </c>
      <c r="Q37" s="99">
        <v>4.4130000000000003E-3</v>
      </c>
      <c r="R37" s="99">
        <v>-2.0960000000000002E-3</v>
      </c>
      <c r="S37" s="99">
        <v>-5.4799999999999998E-4</v>
      </c>
      <c r="T37" s="99">
        <v>5.5999999999999999E-5</v>
      </c>
      <c r="U37" s="99">
        <v>3.8000000000000002E-5</v>
      </c>
      <c r="V37" s="99">
        <v>1.9050000000000001E-2</v>
      </c>
      <c r="W37" s="99">
        <v>-4.1800000000000002E-4</v>
      </c>
      <c r="X37" s="99">
        <v>-8.8500000000000004E-4</v>
      </c>
      <c r="Y37" s="99">
        <v>2.905E-3</v>
      </c>
      <c r="Z37" s="99">
        <v>3.2000000000000003E-4</v>
      </c>
      <c r="AA37" s="99">
        <v>7.54E-4</v>
      </c>
      <c r="AB37" s="99">
        <v>-1.35E-4</v>
      </c>
      <c r="AC37" s="99">
        <v>-6.6559999999999996E-3</v>
      </c>
      <c r="AD37" s="99">
        <v>8.0199999999999998E-4</v>
      </c>
      <c r="AE37" s="99">
        <v>2.4729999999999999E-3</v>
      </c>
      <c r="AF37" s="99">
        <v>-1.08E-4</v>
      </c>
      <c r="AG37" s="99">
        <v>-2.1100000000000001E-4</v>
      </c>
      <c r="AH37" s="99">
        <v>1.75E-4</v>
      </c>
      <c r="AI37" s="99">
        <v>6.5675999999999998E-2</v>
      </c>
    </row>
  </sheetData>
  <mergeCells count="1">
    <mergeCell ref="D4:AI4"/>
  </mergeCells>
  <conditionalFormatting sqref="C6:C37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D6:AI37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M37"/>
  <sheetViews>
    <sheetView showGridLines="0" zoomScale="85" zoomScaleNormal="85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defaultRowHeight="12.75" x14ac:dyDescent="0.2"/>
  <cols>
    <col min="1" max="1" width="9.140625" style="21"/>
    <col min="2" max="2" width="17.42578125" style="21" customWidth="1"/>
    <col min="3" max="7" width="13.42578125" style="21" customWidth="1"/>
    <col min="8" max="8" width="9.140625" style="21"/>
    <col min="9" max="13" width="9.140625" style="4"/>
    <col min="14" max="16384" width="9.140625" style="21"/>
  </cols>
  <sheetData>
    <row r="1" spans="1:7" x14ac:dyDescent="0.2">
      <c r="A1" s="40" t="s">
        <v>319</v>
      </c>
      <c r="B1" s="40"/>
    </row>
    <row r="2" spans="1:7" x14ac:dyDescent="0.2">
      <c r="A2" s="85" t="s">
        <v>359</v>
      </c>
      <c r="B2" s="84"/>
    </row>
    <row r="3" spans="1:7" x14ac:dyDescent="0.2">
      <c r="A3" s="85" t="s">
        <v>218</v>
      </c>
      <c r="B3" s="84"/>
      <c r="D3" s="23"/>
      <c r="E3" s="23"/>
      <c r="F3" s="23"/>
      <c r="G3" s="23"/>
    </row>
    <row r="4" spans="1:7" x14ac:dyDescent="0.2">
      <c r="A4" s="87"/>
      <c r="B4" s="87"/>
      <c r="C4" s="91"/>
      <c r="D4" s="118" t="s">
        <v>320</v>
      </c>
      <c r="E4" s="118"/>
      <c r="F4" s="118"/>
      <c r="G4" s="118"/>
    </row>
    <row r="5" spans="1:7" x14ac:dyDescent="0.2">
      <c r="A5" s="91"/>
      <c r="B5" s="91"/>
      <c r="C5" s="91" t="s">
        <v>410</v>
      </c>
      <c r="D5" s="92" t="s">
        <v>163</v>
      </c>
      <c r="E5" s="92" t="s">
        <v>164</v>
      </c>
      <c r="F5" s="92" t="s">
        <v>166</v>
      </c>
      <c r="G5" s="92" t="s">
        <v>167</v>
      </c>
    </row>
    <row r="6" spans="1:7" x14ac:dyDescent="0.2">
      <c r="A6" s="21" t="s">
        <v>322</v>
      </c>
      <c r="B6" s="21" t="s">
        <v>64</v>
      </c>
      <c r="C6" s="21">
        <v>0.100581</v>
      </c>
      <c r="D6" s="21">
        <v>3.2541E-2</v>
      </c>
      <c r="E6" s="21">
        <v>4.5490999999999997E-2</v>
      </c>
      <c r="F6" s="21">
        <v>1.7618999999999999E-2</v>
      </c>
      <c r="G6" s="21">
        <v>4.9300000000000004E-3</v>
      </c>
    </row>
    <row r="7" spans="1:7" x14ac:dyDescent="0.2">
      <c r="A7" s="21" t="s">
        <v>323</v>
      </c>
      <c r="B7" s="21" t="s">
        <v>66</v>
      </c>
      <c r="C7" s="21">
        <v>0.108184</v>
      </c>
      <c r="D7" s="21">
        <v>3.4133999999999998E-2</v>
      </c>
      <c r="E7" s="21">
        <v>4.8618000000000001E-2</v>
      </c>
      <c r="F7" s="21">
        <v>1.8741000000000001E-2</v>
      </c>
      <c r="G7" s="21">
        <v>6.6909999999999999E-3</v>
      </c>
    </row>
    <row r="8" spans="1:7" x14ac:dyDescent="0.2">
      <c r="A8" s="21" t="s">
        <v>324</v>
      </c>
      <c r="B8" s="21" t="s">
        <v>68</v>
      </c>
      <c r="C8" s="21">
        <v>0.162859</v>
      </c>
      <c r="D8" s="21">
        <v>4.0875000000000002E-2</v>
      </c>
      <c r="E8" s="21">
        <v>7.9188999999999996E-2</v>
      </c>
      <c r="F8" s="21">
        <v>2.5378000000000001E-2</v>
      </c>
      <c r="G8" s="21">
        <v>1.7416000000000001E-2</v>
      </c>
    </row>
    <row r="9" spans="1:7" x14ac:dyDescent="0.2">
      <c r="A9" s="21" t="s">
        <v>325</v>
      </c>
      <c r="B9" s="21" t="s">
        <v>70</v>
      </c>
      <c r="C9" s="21">
        <v>0.177645</v>
      </c>
      <c r="D9" s="21">
        <v>4.8433999999999998E-2</v>
      </c>
      <c r="E9" s="21">
        <v>6.8255999999999997E-2</v>
      </c>
      <c r="F9" s="21">
        <v>4.1655999999999999E-2</v>
      </c>
      <c r="G9" s="21">
        <v>1.9300000000000001E-2</v>
      </c>
    </row>
    <row r="10" spans="1:7" x14ac:dyDescent="0.2">
      <c r="A10" s="21" t="s">
        <v>326</v>
      </c>
      <c r="B10" s="21" t="s">
        <v>72</v>
      </c>
      <c r="C10" s="21">
        <v>0.110948</v>
      </c>
      <c r="D10" s="21">
        <v>3.7628000000000002E-2</v>
      </c>
      <c r="E10" s="21">
        <v>4.9079999999999999E-2</v>
      </c>
      <c r="F10" s="21">
        <v>2.2210000000000001E-2</v>
      </c>
      <c r="G10" s="21">
        <v>2.029E-3</v>
      </c>
    </row>
    <row r="11" spans="1:7" x14ac:dyDescent="0.2">
      <c r="A11" s="21" t="s">
        <v>327</v>
      </c>
      <c r="B11" s="21" t="s">
        <v>74</v>
      </c>
      <c r="C11" s="21">
        <v>0.15257000000000001</v>
      </c>
      <c r="D11" s="21">
        <v>3.9468999999999997E-2</v>
      </c>
      <c r="E11" s="21">
        <v>7.3354000000000003E-2</v>
      </c>
      <c r="F11" s="21">
        <v>2.4961000000000001E-2</v>
      </c>
      <c r="G11" s="21">
        <v>1.4787E-2</v>
      </c>
    </row>
    <row r="12" spans="1:7" x14ac:dyDescent="0.2">
      <c r="A12" s="21" t="s">
        <v>328</v>
      </c>
      <c r="B12" s="21" t="s">
        <v>76</v>
      </c>
      <c r="C12" s="21">
        <v>0.159613</v>
      </c>
      <c r="D12" s="21">
        <v>4.2071999999999998E-2</v>
      </c>
      <c r="E12" s="21">
        <v>6.7566000000000001E-2</v>
      </c>
      <c r="F12" s="21">
        <v>3.2203000000000002E-2</v>
      </c>
      <c r="G12" s="21">
        <v>1.7772E-2</v>
      </c>
    </row>
    <row r="13" spans="1:7" x14ac:dyDescent="0.2">
      <c r="A13" s="21" t="s">
        <v>329</v>
      </c>
      <c r="B13" s="21" t="s">
        <v>78</v>
      </c>
      <c r="C13" s="21">
        <v>0.108195</v>
      </c>
      <c r="D13" s="21">
        <v>3.2634000000000003E-2</v>
      </c>
      <c r="E13" s="21">
        <v>4.9102E-2</v>
      </c>
      <c r="F13" s="21">
        <v>2.2473E-2</v>
      </c>
      <c r="G13" s="21">
        <v>3.9849999999999998E-3</v>
      </c>
    </row>
    <row r="14" spans="1:7" x14ac:dyDescent="0.2">
      <c r="A14" s="21" t="s">
        <v>330</v>
      </c>
      <c r="B14" s="21" t="s">
        <v>53</v>
      </c>
      <c r="C14" s="21">
        <v>0.13728299999999999</v>
      </c>
      <c r="D14" s="21">
        <v>3.3790000000000001E-3</v>
      </c>
      <c r="E14" s="21">
        <v>0.137735</v>
      </c>
      <c r="F14" s="21">
        <v>4.9480000000000001E-3</v>
      </c>
      <c r="G14" s="21">
        <v>-8.7790000000000003E-3</v>
      </c>
    </row>
    <row r="15" spans="1:7" x14ac:dyDescent="0.2">
      <c r="A15" s="21" t="s">
        <v>331</v>
      </c>
      <c r="B15" s="21" t="s">
        <v>81</v>
      </c>
      <c r="C15" s="21">
        <v>0.13481599999999999</v>
      </c>
      <c r="D15" s="21">
        <v>4.4353999999999998E-2</v>
      </c>
      <c r="E15" s="21">
        <v>6.4867999999999995E-2</v>
      </c>
      <c r="F15" s="21">
        <v>2.4046000000000001E-2</v>
      </c>
      <c r="G15" s="21">
        <v>1.549E-3</v>
      </c>
    </row>
    <row r="16" spans="1:7" x14ac:dyDescent="0.2">
      <c r="A16" s="21" t="s">
        <v>332</v>
      </c>
      <c r="B16" s="21" t="s">
        <v>83</v>
      </c>
      <c r="C16" s="21">
        <v>0.11981700000000001</v>
      </c>
      <c r="D16" s="21">
        <v>3.6457999999999997E-2</v>
      </c>
      <c r="E16" s="21">
        <v>5.1931999999999999E-2</v>
      </c>
      <c r="F16" s="21">
        <v>2.2415999999999998E-2</v>
      </c>
      <c r="G16" s="21">
        <v>9.0100000000000006E-3</v>
      </c>
    </row>
    <row r="17" spans="1:7" x14ac:dyDescent="0.2">
      <c r="A17" s="21" t="s">
        <v>333</v>
      </c>
      <c r="B17" s="21" t="s">
        <v>85</v>
      </c>
      <c r="C17" s="21">
        <v>0.141873</v>
      </c>
      <c r="D17" s="21">
        <v>3.5788E-2</v>
      </c>
      <c r="E17" s="21">
        <v>6.5504999999999994E-2</v>
      </c>
      <c r="F17" s="21">
        <v>2.6020999999999999E-2</v>
      </c>
      <c r="G17" s="21">
        <v>1.4558E-2</v>
      </c>
    </row>
    <row r="18" spans="1:7" x14ac:dyDescent="0.2">
      <c r="A18" s="21" t="s">
        <v>334</v>
      </c>
      <c r="B18" s="21" t="s">
        <v>87</v>
      </c>
      <c r="C18" s="21">
        <v>0.13869500000000001</v>
      </c>
      <c r="D18" s="21">
        <v>3.9118E-2</v>
      </c>
      <c r="E18" s="21">
        <v>6.1774999999999997E-2</v>
      </c>
      <c r="F18" s="21">
        <v>2.5152000000000001E-2</v>
      </c>
      <c r="G18" s="21">
        <v>1.2649000000000001E-2</v>
      </c>
    </row>
    <row r="19" spans="1:7" x14ac:dyDescent="0.2">
      <c r="A19" s="21" t="s">
        <v>335</v>
      </c>
      <c r="B19" s="21" t="s">
        <v>89</v>
      </c>
      <c r="C19" s="21">
        <v>0.10897800000000001</v>
      </c>
      <c r="D19" s="21">
        <v>3.3412999999999998E-2</v>
      </c>
      <c r="E19" s="21">
        <v>4.9242000000000001E-2</v>
      </c>
      <c r="F19" s="21">
        <v>1.8003000000000002E-2</v>
      </c>
      <c r="G19" s="21">
        <v>8.3210000000000003E-3</v>
      </c>
    </row>
    <row r="20" spans="1:7" x14ac:dyDescent="0.2">
      <c r="A20" s="21" t="s">
        <v>336</v>
      </c>
      <c r="B20" s="21" t="s">
        <v>5</v>
      </c>
      <c r="C20" s="21">
        <v>0.111903</v>
      </c>
      <c r="D20" s="21">
        <v>3.4445999999999997E-2</v>
      </c>
      <c r="E20" s="21">
        <v>5.1248000000000002E-2</v>
      </c>
      <c r="F20" s="21">
        <v>1.8890000000000001E-2</v>
      </c>
      <c r="G20" s="21">
        <v>7.319E-3</v>
      </c>
    </row>
    <row r="21" spans="1:7" x14ac:dyDescent="0.2">
      <c r="A21" s="21" t="s">
        <v>337</v>
      </c>
      <c r="B21" s="21" t="s">
        <v>92</v>
      </c>
      <c r="C21" s="21">
        <v>0.14393600000000001</v>
      </c>
      <c r="D21" s="21">
        <v>4.2738999999999999E-2</v>
      </c>
      <c r="E21" s="21">
        <v>6.2526999999999999E-2</v>
      </c>
      <c r="F21" s="21">
        <v>2.6532E-2</v>
      </c>
      <c r="G21" s="21">
        <v>1.2137E-2</v>
      </c>
    </row>
    <row r="22" spans="1:7" x14ac:dyDescent="0.2">
      <c r="A22" s="21" t="s">
        <v>338</v>
      </c>
      <c r="B22" s="21" t="s">
        <v>94</v>
      </c>
      <c r="C22" s="21">
        <v>9.9897E-2</v>
      </c>
      <c r="D22" s="21">
        <v>2.8125000000000001E-2</v>
      </c>
      <c r="E22" s="21">
        <v>4.3241000000000002E-2</v>
      </c>
      <c r="F22" s="21">
        <v>2.1281000000000001E-2</v>
      </c>
      <c r="G22" s="21">
        <v>7.2500000000000004E-3</v>
      </c>
    </row>
    <row r="23" spans="1:7" x14ac:dyDescent="0.2">
      <c r="A23" s="21" t="s">
        <v>339</v>
      </c>
      <c r="B23" s="21" t="s">
        <v>96</v>
      </c>
      <c r="C23" s="21">
        <v>0.16725899999999999</v>
      </c>
      <c r="D23" s="21">
        <v>4.8136999999999999E-2</v>
      </c>
      <c r="E23" s="21">
        <v>7.9113000000000003E-2</v>
      </c>
      <c r="F23" s="21">
        <v>2.6616000000000001E-2</v>
      </c>
      <c r="G23" s="21">
        <v>1.3393E-2</v>
      </c>
    </row>
    <row r="24" spans="1:7" x14ac:dyDescent="0.2">
      <c r="A24" s="21" t="s">
        <v>340</v>
      </c>
      <c r="B24" s="21" t="s">
        <v>98</v>
      </c>
      <c r="C24" s="21">
        <v>8.8303000000000006E-2</v>
      </c>
      <c r="D24" s="21">
        <v>3.1282999999999998E-2</v>
      </c>
      <c r="E24" s="21">
        <v>5.1325999999999997E-2</v>
      </c>
      <c r="F24" s="21">
        <v>1.9951E-2</v>
      </c>
      <c r="G24" s="21">
        <v>-1.4256E-2</v>
      </c>
    </row>
    <row r="25" spans="1:7" x14ac:dyDescent="0.2">
      <c r="A25" s="21" t="s">
        <v>341</v>
      </c>
      <c r="B25" s="21" t="s">
        <v>100</v>
      </c>
      <c r="C25" s="21">
        <v>0.15268200000000001</v>
      </c>
      <c r="D25" s="21">
        <v>4.1855999999999997E-2</v>
      </c>
      <c r="E25" s="21">
        <v>6.5137E-2</v>
      </c>
      <c r="F25" s="21">
        <v>2.8580000000000001E-2</v>
      </c>
      <c r="G25" s="21">
        <v>1.7108999999999999E-2</v>
      </c>
    </row>
    <row r="26" spans="1:7" x14ac:dyDescent="0.2">
      <c r="A26" s="21" t="s">
        <v>342</v>
      </c>
      <c r="B26" s="21" t="s">
        <v>102</v>
      </c>
      <c r="C26" s="21">
        <v>0.10114099999999999</v>
      </c>
      <c r="D26" s="21">
        <v>2.9468000000000001E-2</v>
      </c>
      <c r="E26" s="21">
        <v>4.7279000000000002E-2</v>
      </c>
      <c r="F26" s="21">
        <v>1.8973E-2</v>
      </c>
      <c r="G26" s="21">
        <v>5.4209999999999996E-3</v>
      </c>
    </row>
    <row r="27" spans="1:7" x14ac:dyDescent="0.2">
      <c r="A27" s="21" t="s">
        <v>343</v>
      </c>
      <c r="B27" s="21" t="s">
        <v>104</v>
      </c>
      <c r="C27" s="21">
        <v>9.5652000000000001E-2</v>
      </c>
      <c r="D27" s="21">
        <v>2.631E-2</v>
      </c>
      <c r="E27" s="21">
        <v>5.1763999999999998E-2</v>
      </c>
      <c r="F27" s="21">
        <v>9.1819999999999992E-3</v>
      </c>
      <c r="G27" s="21">
        <v>8.3960000000000007E-3</v>
      </c>
    </row>
    <row r="28" spans="1:7" x14ac:dyDescent="0.2">
      <c r="A28" s="21" t="s">
        <v>344</v>
      </c>
      <c r="B28" s="21" t="s">
        <v>106</v>
      </c>
      <c r="C28" s="21">
        <v>0.17488100000000001</v>
      </c>
      <c r="D28" s="21">
        <v>4.7230000000000001E-2</v>
      </c>
      <c r="E28" s="21">
        <v>9.9681000000000006E-2</v>
      </c>
      <c r="F28" s="21">
        <v>1.4683E-2</v>
      </c>
      <c r="G28" s="21">
        <v>1.3285999999999999E-2</v>
      </c>
    </row>
    <row r="29" spans="1:7" x14ac:dyDescent="0.2">
      <c r="A29" s="21" t="s">
        <v>345</v>
      </c>
      <c r="B29" s="21" t="s">
        <v>108</v>
      </c>
      <c r="C29" s="21">
        <v>0.112916</v>
      </c>
      <c r="D29" s="21">
        <v>3.4803000000000001E-2</v>
      </c>
      <c r="E29" s="21">
        <v>4.9140000000000003E-2</v>
      </c>
      <c r="F29" s="21">
        <v>2.2734000000000001E-2</v>
      </c>
      <c r="G29" s="21">
        <v>6.2389999999999998E-3</v>
      </c>
    </row>
    <row r="30" spans="1:7" x14ac:dyDescent="0.2">
      <c r="A30" s="21" t="s">
        <v>346</v>
      </c>
      <c r="B30" s="21" t="s">
        <v>110</v>
      </c>
      <c r="C30" s="21">
        <v>0.14471700000000001</v>
      </c>
      <c r="D30" s="21">
        <v>4.7453000000000002E-2</v>
      </c>
      <c r="E30" s="21">
        <v>7.5639999999999999E-2</v>
      </c>
      <c r="F30" s="21">
        <v>2.5784999999999999E-2</v>
      </c>
      <c r="G30" s="21">
        <v>-4.1619999999999999E-3</v>
      </c>
    </row>
    <row r="31" spans="1:7" x14ac:dyDescent="0.2">
      <c r="A31" s="21" t="s">
        <v>347</v>
      </c>
      <c r="B31" s="21" t="s">
        <v>112</v>
      </c>
      <c r="C31" s="21">
        <v>0.121739</v>
      </c>
      <c r="D31" s="21">
        <v>3.7682E-2</v>
      </c>
      <c r="E31" s="21">
        <v>5.6167000000000002E-2</v>
      </c>
      <c r="F31" s="21">
        <v>2.1839000000000001E-2</v>
      </c>
      <c r="G31" s="21">
        <v>6.051E-3</v>
      </c>
    </row>
    <row r="32" spans="1:7" x14ac:dyDescent="0.2">
      <c r="A32" s="21" t="s">
        <v>348</v>
      </c>
      <c r="B32" s="21" t="s">
        <v>114</v>
      </c>
      <c r="C32" s="21">
        <v>0.17350599999999999</v>
      </c>
      <c r="D32" s="21">
        <v>4.8043000000000002E-2</v>
      </c>
      <c r="E32" s="21">
        <v>6.5926999999999999E-2</v>
      </c>
      <c r="F32" s="21">
        <v>3.7609999999999998E-2</v>
      </c>
      <c r="G32" s="21">
        <v>2.1926000000000001E-2</v>
      </c>
    </row>
    <row r="33" spans="1:7" x14ac:dyDescent="0.2">
      <c r="A33" s="21" t="s">
        <v>349</v>
      </c>
      <c r="B33" s="21" t="s">
        <v>116</v>
      </c>
      <c r="C33" s="21">
        <v>0.117218</v>
      </c>
      <c r="D33" s="21">
        <v>3.6568999999999997E-2</v>
      </c>
      <c r="E33" s="21">
        <v>4.9417999999999997E-2</v>
      </c>
      <c r="F33" s="21">
        <v>2.3154999999999999E-2</v>
      </c>
      <c r="G33" s="21">
        <v>8.0759999999999998E-3</v>
      </c>
    </row>
    <row r="34" spans="1:7" x14ac:dyDescent="0.2">
      <c r="A34" s="21" t="s">
        <v>350</v>
      </c>
      <c r="B34" s="21" t="s">
        <v>118</v>
      </c>
      <c r="C34" s="21">
        <v>0.12851599999999999</v>
      </c>
      <c r="D34" s="21">
        <v>3.7961000000000002E-2</v>
      </c>
      <c r="E34" s="21">
        <v>5.6165E-2</v>
      </c>
      <c r="F34" s="21">
        <v>2.5869E-2</v>
      </c>
      <c r="G34" s="21">
        <v>8.5210000000000008E-3</v>
      </c>
    </row>
    <row r="35" spans="1:7" x14ac:dyDescent="0.2">
      <c r="A35" s="21" t="s">
        <v>351</v>
      </c>
      <c r="B35" s="21" t="s">
        <v>120</v>
      </c>
      <c r="C35" s="21">
        <v>0.14174700000000001</v>
      </c>
      <c r="D35" s="21">
        <v>4.0070000000000001E-2</v>
      </c>
      <c r="E35" s="21">
        <v>5.9547000000000003E-2</v>
      </c>
      <c r="F35" s="21">
        <v>2.7942000000000002E-2</v>
      </c>
      <c r="G35" s="21">
        <v>1.4187999999999999E-2</v>
      </c>
    </row>
    <row r="36" spans="1:7" x14ac:dyDescent="0.2">
      <c r="A36" s="21" t="s">
        <v>352</v>
      </c>
      <c r="B36" s="21" t="s">
        <v>122</v>
      </c>
      <c r="C36" s="21">
        <v>0.14291000000000001</v>
      </c>
      <c r="D36" s="21">
        <v>2.9298999999999999E-2</v>
      </c>
      <c r="E36" s="21">
        <v>7.5257000000000004E-2</v>
      </c>
      <c r="F36" s="21">
        <v>2.2376E-2</v>
      </c>
      <c r="G36" s="21">
        <v>1.5977999999999999E-2</v>
      </c>
    </row>
    <row r="37" spans="1:7" x14ac:dyDescent="0.2">
      <c r="A37" s="23" t="s">
        <v>353</v>
      </c>
      <c r="B37" s="23" t="s">
        <v>124</v>
      </c>
      <c r="C37" s="23">
        <v>0.150697</v>
      </c>
      <c r="D37" s="23">
        <v>4.5539999999999997E-2</v>
      </c>
      <c r="E37" s="23">
        <v>6.5240000000000006E-2</v>
      </c>
      <c r="F37" s="23">
        <v>3.3068E-2</v>
      </c>
      <c r="G37" s="23">
        <v>6.8490000000000001E-3</v>
      </c>
    </row>
  </sheetData>
  <mergeCells count="1">
    <mergeCell ref="D4:G4"/>
  </mergeCells>
  <conditionalFormatting sqref="D6:G37">
    <cfRule type="cellIs" dxfId="1" priority="4" operator="lessThan">
      <formula>0</formula>
    </cfRule>
  </conditionalFormatting>
  <conditionalFormatting sqref="C6:C37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AH37"/>
  <sheetViews>
    <sheetView showGridLines="0" zoomScale="70" zoomScaleNormal="70" workbookViewId="0">
      <pane xSplit="2" ySplit="5" topLeftCell="C6" activePane="bottomRight" state="frozen"/>
      <selection activeCell="D6" sqref="D6"/>
      <selection pane="topRight" activeCell="D6" sqref="D6"/>
      <selection pane="bottomLeft" activeCell="D6" sqref="D6"/>
      <selection pane="bottomRight" activeCell="C6" sqref="C6"/>
    </sheetView>
  </sheetViews>
  <sheetFormatPr defaultRowHeight="12.75" x14ac:dyDescent="0.25"/>
  <cols>
    <col min="1" max="1" width="5.7109375" style="21" customWidth="1"/>
    <col min="2" max="2" width="23" style="21" customWidth="1"/>
    <col min="3" max="36" width="6.140625" style="21" customWidth="1"/>
    <col min="37" max="16384" width="9.140625" style="21"/>
  </cols>
  <sheetData>
    <row r="1" spans="1:34" x14ac:dyDescent="0.25">
      <c r="A1" s="40" t="s">
        <v>319</v>
      </c>
      <c r="B1" s="40"/>
    </row>
    <row r="2" spans="1:34" x14ac:dyDescent="0.25">
      <c r="A2" s="85" t="s">
        <v>359</v>
      </c>
      <c r="B2" s="85"/>
    </row>
    <row r="3" spans="1:34" x14ac:dyDescent="0.25">
      <c r="A3" s="40" t="s">
        <v>400</v>
      </c>
      <c r="B3" s="40"/>
    </row>
    <row r="4" spans="1:34" x14ac:dyDescent="0.25">
      <c r="A4" s="87"/>
      <c r="B4" s="87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</row>
    <row r="5" spans="1:34" x14ac:dyDescent="0.25">
      <c r="A5" s="108" t="s">
        <v>401</v>
      </c>
      <c r="B5" s="91"/>
      <c r="C5" s="91" t="s">
        <v>322</v>
      </c>
      <c r="D5" s="91" t="s">
        <v>323</v>
      </c>
      <c r="E5" s="91" t="s">
        <v>324</v>
      </c>
      <c r="F5" s="91" t="s">
        <v>325</v>
      </c>
      <c r="G5" s="91" t="s">
        <v>326</v>
      </c>
      <c r="H5" s="91" t="s">
        <v>327</v>
      </c>
      <c r="I5" s="91" t="s">
        <v>328</v>
      </c>
      <c r="J5" s="91" t="s">
        <v>329</v>
      </c>
      <c r="K5" s="91" t="s">
        <v>330</v>
      </c>
      <c r="L5" s="91" t="s">
        <v>331</v>
      </c>
      <c r="M5" s="91" t="s">
        <v>332</v>
      </c>
      <c r="N5" s="91" t="s">
        <v>333</v>
      </c>
      <c r="O5" s="91" t="s">
        <v>334</v>
      </c>
      <c r="P5" s="91" t="s">
        <v>335</v>
      </c>
      <c r="Q5" s="91" t="s">
        <v>336</v>
      </c>
      <c r="R5" s="91" t="s">
        <v>337</v>
      </c>
      <c r="S5" s="91" t="s">
        <v>338</v>
      </c>
      <c r="T5" s="91" t="s">
        <v>339</v>
      </c>
      <c r="U5" s="91" t="s">
        <v>340</v>
      </c>
      <c r="V5" s="91" t="s">
        <v>341</v>
      </c>
      <c r="W5" s="91" t="s">
        <v>342</v>
      </c>
      <c r="X5" s="91" t="s">
        <v>343</v>
      </c>
      <c r="Y5" s="91" t="s">
        <v>344</v>
      </c>
      <c r="Z5" s="91" t="s">
        <v>345</v>
      </c>
      <c r="AA5" s="91" t="s">
        <v>346</v>
      </c>
      <c r="AB5" s="91" t="s">
        <v>347</v>
      </c>
      <c r="AC5" s="91" t="s">
        <v>348</v>
      </c>
      <c r="AD5" s="91" t="s">
        <v>349</v>
      </c>
      <c r="AE5" s="91" t="s">
        <v>350</v>
      </c>
      <c r="AF5" s="91" t="s">
        <v>351</v>
      </c>
      <c r="AG5" s="91" t="s">
        <v>352</v>
      </c>
      <c r="AH5" s="91" t="s">
        <v>353</v>
      </c>
    </row>
    <row r="6" spans="1:34" x14ac:dyDescent="0.25">
      <c r="A6" s="21" t="s">
        <v>322</v>
      </c>
      <c r="B6" s="21" t="s">
        <v>64</v>
      </c>
      <c r="C6" s="98">
        <v>0.15007599999999999</v>
      </c>
      <c r="D6" s="98">
        <v>0.20343800000000001</v>
      </c>
      <c r="E6" s="98">
        <v>0.141957</v>
      </c>
      <c r="F6" s="98">
        <v>0.21849199999999999</v>
      </c>
      <c r="G6" s="98">
        <v>0.28366000000000002</v>
      </c>
      <c r="H6" s="98">
        <v>0.13148499999999999</v>
      </c>
      <c r="I6" s="98">
        <v>0.14049700000000001</v>
      </c>
      <c r="J6" s="98">
        <v>0.24052200000000001</v>
      </c>
      <c r="K6" s="98">
        <v>-0.16606699999999999</v>
      </c>
      <c r="L6" s="98">
        <v>0.187444</v>
      </c>
      <c r="M6" s="98">
        <v>0.23327700000000001</v>
      </c>
      <c r="N6" s="98">
        <v>8.6420999999999998E-2</v>
      </c>
      <c r="O6" s="98">
        <v>0.16749900000000001</v>
      </c>
      <c r="P6" s="98">
        <v>0.194271</v>
      </c>
      <c r="Q6" s="98">
        <v>0.148867</v>
      </c>
      <c r="R6" s="98">
        <v>0.187838</v>
      </c>
      <c r="S6" s="98">
        <v>0.17251900000000001</v>
      </c>
      <c r="T6" s="98">
        <v>0.10910400000000001</v>
      </c>
      <c r="U6" s="98">
        <v>0.17449799999999999</v>
      </c>
      <c r="V6" s="98">
        <v>0.15095800000000001</v>
      </c>
      <c r="W6" s="98">
        <v>0.22983400000000001</v>
      </c>
      <c r="X6" s="98">
        <v>0.185419</v>
      </c>
      <c r="Y6" s="98">
        <v>0.13301399999999999</v>
      </c>
      <c r="Z6" s="98">
        <v>0.258052</v>
      </c>
      <c r="AA6" s="98">
        <v>0.13703199999999999</v>
      </c>
      <c r="AB6" s="98">
        <v>0.30010100000000001</v>
      </c>
      <c r="AC6" s="98">
        <v>0.208371</v>
      </c>
      <c r="AD6" s="98">
        <v>0.23061000000000001</v>
      </c>
      <c r="AE6" s="98">
        <v>0.20526900000000001</v>
      </c>
      <c r="AF6" s="98">
        <v>0.172651</v>
      </c>
      <c r="AG6" s="98">
        <v>0.16985</v>
      </c>
      <c r="AH6" s="98">
        <v>0.209448</v>
      </c>
    </row>
    <row r="7" spans="1:34" x14ac:dyDescent="0.25">
      <c r="A7" s="21" t="s">
        <v>323</v>
      </c>
      <c r="B7" s="21" t="s">
        <v>66</v>
      </c>
      <c r="C7" s="98">
        <v>0.181948</v>
      </c>
      <c r="D7" s="98">
        <v>0.152841</v>
      </c>
      <c r="E7" s="98">
        <v>0.14303299999999999</v>
      </c>
      <c r="F7" s="98">
        <v>0.169181</v>
      </c>
      <c r="G7" s="98">
        <v>0.24385699999999999</v>
      </c>
      <c r="H7" s="98">
        <v>0.109558</v>
      </c>
      <c r="I7" s="98">
        <v>8.6330000000000004E-2</v>
      </c>
      <c r="J7" s="98">
        <v>0.217699</v>
      </c>
      <c r="K7" s="98">
        <v>-0.23703099999999999</v>
      </c>
      <c r="L7" s="98">
        <v>0.164939</v>
      </c>
      <c r="M7" s="98">
        <v>0.19425700000000001</v>
      </c>
      <c r="N7" s="98">
        <v>5.9197E-2</v>
      </c>
      <c r="O7" s="98">
        <v>0.13240399999999999</v>
      </c>
      <c r="P7" s="98">
        <v>0.15543000000000001</v>
      </c>
      <c r="Q7" s="98">
        <v>0.104724</v>
      </c>
      <c r="R7" s="98">
        <v>0.154639</v>
      </c>
      <c r="S7" s="98">
        <v>0.115907</v>
      </c>
      <c r="T7" s="98">
        <v>9.2185000000000003E-2</v>
      </c>
      <c r="U7" s="98">
        <v>0.14963399999999999</v>
      </c>
      <c r="V7" s="98">
        <v>0.12762999999999999</v>
      </c>
      <c r="W7" s="98">
        <v>0.15990799999999999</v>
      </c>
      <c r="X7" s="98">
        <v>0.15049499999999999</v>
      </c>
      <c r="Y7" s="98">
        <v>0.11121</v>
      </c>
      <c r="Z7" s="98">
        <v>0.216978</v>
      </c>
      <c r="AA7" s="98">
        <v>0.131631</v>
      </c>
      <c r="AB7" s="98">
        <v>0.276673</v>
      </c>
      <c r="AC7" s="98">
        <v>0.16171199999999999</v>
      </c>
      <c r="AD7" s="98">
        <v>0.209624</v>
      </c>
      <c r="AE7" s="98">
        <v>0.16628799999999999</v>
      </c>
      <c r="AF7" s="98">
        <v>0.124488</v>
      </c>
      <c r="AG7" s="98">
        <v>0.15020900000000001</v>
      </c>
      <c r="AH7" s="98">
        <v>0.16049099999999999</v>
      </c>
    </row>
    <row r="8" spans="1:34" x14ac:dyDescent="0.25">
      <c r="A8" s="21" t="s">
        <v>324</v>
      </c>
      <c r="B8" s="21" t="s">
        <v>68</v>
      </c>
      <c r="C8" s="98">
        <v>0.107889</v>
      </c>
      <c r="D8" s="98">
        <v>0.117316</v>
      </c>
      <c r="E8" s="98">
        <v>5.9147999999999999E-2</v>
      </c>
      <c r="F8" s="98">
        <v>0.131802</v>
      </c>
      <c r="G8" s="98">
        <v>0.19928799999999999</v>
      </c>
      <c r="H8" s="98">
        <v>2.8608000000000001E-2</v>
      </c>
      <c r="I8" s="98">
        <v>3.9299000000000001E-2</v>
      </c>
      <c r="J8" s="98">
        <v>0.14644099999999999</v>
      </c>
      <c r="K8" s="98">
        <v>-0.221445</v>
      </c>
      <c r="L8" s="98">
        <v>8.0889000000000003E-2</v>
      </c>
      <c r="M8" s="98">
        <v>0.11623699999999999</v>
      </c>
      <c r="N8" s="98">
        <v>-1.7603000000000001E-2</v>
      </c>
      <c r="O8" s="98">
        <v>6.9219000000000003E-2</v>
      </c>
      <c r="P8" s="98">
        <v>7.4052999999999994E-2</v>
      </c>
      <c r="Q8" s="98">
        <v>3.9088999999999999E-2</v>
      </c>
      <c r="R8" s="98">
        <v>8.8524000000000005E-2</v>
      </c>
      <c r="S8" s="98">
        <v>2.6123E-2</v>
      </c>
      <c r="T8" s="98">
        <v>1.4337000000000001E-2</v>
      </c>
      <c r="U8" s="98">
        <v>9.9238999999999994E-2</v>
      </c>
      <c r="V8" s="98">
        <v>5.4226000000000003E-2</v>
      </c>
      <c r="W8" s="98">
        <v>7.9117000000000007E-2</v>
      </c>
      <c r="X8" s="98">
        <v>7.9895999999999995E-2</v>
      </c>
      <c r="Y8" s="98">
        <v>4.4609000000000003E-2</v>
      </c>
      <c r="Z8" s="98">
        <v>0.13484699999999999</v>
      </c>
      <c r="AA8" s="98">
        <v>5.6357999999999998E-2</v>
      </c>
      <c r="AB8" s="98">
        <v>0.18488399999999999</v>
      </c>
      <c r="AC8" s="98">
        <v>0.11910999999999999</v>
      </c>
      <c r="AD8" s="98">
        <v>0.13785900000000001</v>
      </c>
      <c r="AE8" s="98">
        <v>0.110919</v>
      </c>
      <c r="AF8" s="98">
        <v>7.4189000000000005E-2</v>
      </c>
      <c r="AG8" s="98">
        <v>7.6282000000000003E-2</v>
      </c>
      <c r="AH8" s="98">
        <v>0.11358799999999999</v>
      </c>
    </row>
    <row r="9" spans="1:34" x14ac:dyDescent="0.25">
      <c r="A9" s="21" t="s">
        <v>325</v>
      </c>
      <c r="B9" s="21" t="s">
        <v>70</v>
      </c>
      <c r="C9" s="98">
        <v>0.143286</v>
      </c>
      <c r="D9" s="98">
        <v>0.16592999999999999</v>
      </c>
      <c r="E9" s="98">
        <v>6.5847000000000003E-2</v>
      </c>
      <c r="F9" s="98">
        <v>0.18553500000000001</v>
      </c>
      <c r="G9" s="98">
        <v>0.243364</v>
      </c>
      <c r="H9" s="98">
        <v>4.7195000000000001E-2</v>
      </c>
      <c r="I9" s="98">
        <v>0.17700199999999999</v>
      </c>
      <c r="J9" s="98">
        <v>0.203095</v>
      </c>
      <c r="K9" s="98">
        <v>-0.191714</v>
      </c>
      <c r="L9" s="98">
        <v>0.167438</v>
      </c>
      <c r="M9" s="98">
        <v>0.219553</v>
      </c>
      <c r="N9" s="98">
        <v>1.3344E-2</v>
      </c>
      <c r="O9" s="98">
        <v>0.175568</v>
      </c>
      <c r="P9" s="98">
        <v>0.17421400000000001</v>
      </c>
      <c r="Q9" s="98">
        <v>0.11217299999999999</v>
      </c>
      <c r="R9" s="98">
        <v>0.18626300000000001</v>
      </c>
      <c r="S9" s="98">
        <v>0.124441</v>
      </c>
      <c r="T9" s="98">
        <v>0.11432</v>
      </c>
      <c r="U9" s="98">
        <v>0.150561</v>
      </c>
      <c r="V9" s="98">
        <v>0.18765899999999999</v>
      </c>
      <c r="W9" s="98">
        <v>0.14826700000000001</v>
      </c>
      <c r="X9" s="98">
        <v>0.150974</v>
      </c>
      <c r="Y9" s="98">
        <v>6.0211000000000001E-2</v>
      </c>
      <c r="Z9" s="98">
        <v>0.22175500000000001</v>
      </c>
      <c r="AA9" s="98">
        <v>7.8773999999999997E-2</v>
      </c>
      <c r="AB9" s="98">
        <v>0.241371</v>
      </c>
      <c r="AC9" s="98">
        <v>0.20644599999999999</v>
      </c>
      <c r="AD9" s="98">
        <v>0.23882400000000001</v>
      </c>
      <c r="AE9" s="98">
        <v>0.18726899999999999</v>
      </c>
      <c r="AF9" s="98">
        <v>0.190245</v>
      </c>
      <c r="AG9" s="98">
        <v>0.12537899999999999</v>
      </c>
      <c r="AH9" s="98">
        <v>0.16300899999999999</v>
      </c>
    </row>
    <row r="10" spans="1:34" x14ac:dyDescent="0.25">
      <c r="A10" s="21" t="s">
        <v>326</v>
      </c>
      <c r="B10" s="21" t="s">
        <v>72</v>
      </c>
      <c r="C10" s="98">
        <v>0.30435800000000002</v>
      </c>
      <c r="D10" s="98">
        <v>0.27003100000000002</v>
      </c>
      <c r="E10" s="98">
        <v>0.19637499999999999</v>
      </c>
      <c r="F10" s="98">
        <v>0.28728599999999999</v>
      </c>
      <c r="G10" s="98">
        <v>0.28052500000000002</v>
      </c>
      <c r="H10" s="98">
        <v>0.186054</v>
      </c>
      <c r="I10" s="98">
        <v>0.21182200000000001</v>
      </c>
      <c r="J10" s="98">
        <v>0.305199</v>
      </c>
      <c r="K10" s="98">
        <v>-0.112884</v>
      </c>
      <c r="L10" s="98">
        <v>0.24644199999999999</v>
      </c>
      <c r="M10" s="98">
        <v>0.29879800000000001</v>
      </c>
      <c r="N10" s="98">
        <v>0.15064900000000001</v>
      </c>
      <c r="O10" s="98">
        <v>0.23966599999999999</v>
      </c>
      <c r="P10" s="98">
        <v>0.26003799999999999</v>
      </c>
      <c r="Q10" s="98">
        <v>0.229822</v>
      </c>
      <c r="R10" s="98">
        <v>0.27291500000000002</v>
      </c>
      <c r="S10" s="98">
        <v>0.23550499999999999</v>
      </c>
      <c r="T10" s="98">
        <v>0.16795199999999999</v>
      </c>
      <c r="U10" s="98">
        <v>0.24271599999999999</v>
      </c>
      <c r="V10" s="98">
        <v>0.21346200000000001</v>
      </c>
      <c r="W10" s="98">
        <v>0.30834800000000001</v>
      </c>
      <c r="X10" s="98">
        <v>0.26229799999999998</v>
      </c>
      <c r="Y10" s="98">
        <v>0.176903</v>
      </c>
      <c r="Z10" s="98">
        <v>0.33591300000000002</v>
      </c>
      <c r="AA10" s="98">
        <v>0.19179199999999999</v>
      </c>
      <c r="AB10" s="98">
        <v>0.36665199999999998</v>
      </c>
      <c r="AC10" s="98">
        <v>0.27577200000000002</v>
      </c>
      <c r="AD10" s="98">
        <v>0.29827599999999999</v>
      </c>
      <c r="AE10" s="98">
        <v>0.28829700000000003</v>
      </c>
      <c r="AF10" s="98">
        <v>0.24746799999999999</v>
      </c>
      <c r="AG10" s="98">
        <v>0.225106</v>
      </c>
      <c r="AH10" s="98">
        <v>0.27852199999999999</v>
      </c>
    </row>
    <row r="11" spans="1:34" x14ac:dyDescent="0.25">
      <c r="A11" s="21" t="s">
        <v>327</v>
      </c>
      <c r="B11" s="21" t="s">
        <v>74</v>
      </c>
      <c r="C11" s="98">
        <v>0.10934000000000001</v>
      </c>
      <c r="D11" s="98">
        <v>0.1215</v>
      </c>
      <c r="E11" s="98">
        <v>7.4589000000000003E-2</v>
      </c>
      <c r="F11" s="98">
        <v>0.13215499999999999</v>
      </c>
      <c r="G11" s="98">
        <v>0.197906</v>
      </c>
      <c r="H11" s="98">
        <v>1.9987999999999999E-2</v>
      </c>
      <c r="I11" s="98">
        <v>4.0633000000000002E-2</v>
      </c>
      <c r="J11" s="98">
        <v>0.14880099999999999</v>
      </c>
      <c r="K11" s="98">
        <v>-0.221251</v>
      </c>
      <c r="L11" s="98">
        <v>9.5296000000000006E-2</v>
      </c>
      <c r="M11" s="98">
        <v>0.11652</v>
      </c>
      <c r="N11" s="98">
        <v>-2.6582999999999999E-2</v>
      </c>
      <c r="O11" s="98">
        <v>5.9496E-2</v>
      </c>
      <c r="P11" s="98">
        <v>6.9536000000000001E-2</v>
      </c>
      <c r="Q11" s="98">
        <v>2.2551000000000002E-2</v>
      </c>
      <c r="R11" s="98">
        <v>8.3140000000000006E-2</v>
      </c>
      <c r="S11" s="98">
        <v>2.3566E-2</v>
      </c>
      <c r="T11" s="98">
        <v>1.2730999999999999E-2</v>
      </c>
      <c r="U11" s="98">
        <v>9.8045999999999994E-2</v>
      </c>
      <c r="V11" s="98">
        <v>5.4178999999999998E-2</v>
      </c>
      <c r="W11" s="98">
        <v>7.8168000000000001E-2</v>
      </c>
      <c r="X11" s="98">
        <v>7.3091000000000003E-2</v>
      </c>
      <c r="Y11" s="98">
        <v>3.7672999999999998E-2</v>
      </c>
      <c r="Z11" s="98">
        <v>0.135795</v>
      </c>
      <c r="AA11" s="98">
        <v>5.8790000000000002E-2</v>
      </c>
      <c r="AB11" s="98">
        <v>0.188777</v>
      </c>
      <c r="AC11" s="98">
        <v>0.120057</v>
      </c>
      <c r="AD11" s="98">
        <v>0.14211499999999999</v>
      </c>
      <c r="AE11" s="98">
        <v>0.105478</v>
      </c>
      <c r="AF11" s="98">
        <v>7.5370000000000006E-2</v>
      </c>
      <c r="AG11" s="98">
        <v>6.9731000000000001E-2</v>
      </c>
      <c r="AH11" s="98">
        <v>0.11519699999999999</v>
      </c>
    </row>
    <row r="12" spans="1:34" x14ac:dyDescent="0.25">
      <c r="A12" s="21" t="s">
        <v>328</v>
      </c>
      <c r="B12" s="21" t="s">
        <v>76</v>
      </c>
      <c r="C12" s="98">
        <v>0.165076</v>
      </c>
      <c r="D12" s="98">
        <v>0.17782100000000001</v>
      </c>
      <c r="E12" s="98">
        <v>8.5332000000000005E-2</v>
      </c>
      <c r="F12" s="98">
        <v>0.18241299999999999</v>
      </c>
      <c r="G12" s="98">
        <v>0.25528200000000001</v>
      </c>
      <c r="H12" s="98">
        <v>6.1663000000000003E-2</v>
      </c>
      <c r="I12" s="98">
        <v>7.6425999999999994E-2</v>
      </c>
      <c r="J12" s="98">
        <v>0.20574999999999999</v>
      </c>
      <c r="K12" s="98">
        <v>-0.157751</v>
      </c>
      <c r="L12" s="98">
        <v>0.14491599999999999</v>
      </c>
      <c r="M12" s="98">
        <v>0.18192800000000001</v>
      </c>
      <c r="N12" s="98">
        <v>1.6875999999999999E-2</v>
      </c>
      <c r="O12" s="98">
        <v>0.12784999999999999</v>
      </c>
      <c r="P12" s="98">
        <v>0.134187</v>
      </c>
      <c r="Q12" s="98">
        <v>8.2067000000000001E-2</v>
      </c>
      <c r="R12" s="98">
        <v>0.136654</v>
      </c>
      <c r="S12" s="98">
        <v>8.8526999999999995E-2</v>
      </c>
      <c r="T12" s="98">
        <v>5.1531E-2</v>
      </c>
      <c r="U12" s="98">
        <v>0.146649</v>
      </c>
      <c r="V12" s="98">
        <v>0.13158800000000001</v>
      </c>
      <c r="W12" s="98">
        <v>0.14779300000000001</v>
      </c>
      <c r="X12" s="98">
        <v>0.12632699999999999</v>
      </c>
      <c r="Y12" s="98">
        <v>7.0275000000000004E-2</v>
      </c>
      <c r="Z12" s="98">
        <v>0.19892299999999999</v>
      </c>
      <c r="AA12" s="98">
        <v>9.0937000000000004E-2</v>
      </c>
      <c r="AB12" s="98">
        <v>0.26039899999999999</v>
      </c>
      <c r="AC12" s="98">
        <v>0.187115</v>
      </c>
      <c r="AD12" s="98">
        <v>0.20597799999999999</v>
      </c>
      <c r="AE12" s="98">
        <v>0.16042500000000001</v>
      </c>
      <c r="AF12" s="98">
        <v>0.151861</v>
      </c>
      <c r="AG12" s="98">
        <v>0.102674</v>
      </c>
      <c r="AH12" s="98">
        <v>0.162492</v>
      </c>
    </row>
    <row r="13" spans="1:34" x14ac:dyDescent="0.25">
      <c r="A13" s="21" t="s">
        <v>329</v>
      </c>
      <c r="B13" s="21" t="s">
        <v>78</v>
      </c>
      <c r="C13" s="98">
        <v>0.24259600000000001</v>
      </c>
      <c r="D13" s="98">
        <v>0.22783700000000001</v>
      </c>
      <c r="E13" s="98">
        <v>0.17236599999999999</v>
      </c>
      <c r="F13" s="98">
        <v>0.23295399999999999</v>
      </c>
      <c r="G13" s="98">
        <v>0.300541</v>
      </c>
      <c r="H13" s="98">
        <v>0.15799199999999999</v>
      </c>
      <c r="I13" s="98">
        <v>0.160829</v>
      </c>
      <c r="J13" s="98">
        <v>0.20149300000000001</v>
      </c>
      <c r="K13" s="98">
        <v>-0.15625500000000001</v>
      </c>
      <c r="L13" s="98">
        <v>0.215111</v>
      </c>
      <c r="M13" s="98">
        <v>0.25204300000000002</v>
      </c>
      <c r="N13" s="98">
        <v>0.11662599999999999</v>
      </c>
      <c r="O13" s="98">
        <v>0.19108700000000001</v>
      </c>
      <c r="P13" s="98">
        <v>0.20915500000000001</v>
      </c>
      <c r="Q13" s="98">
        <v>0.16892199999999999</v>
      </c>
      <c r="R13" s="98">
        <v>0.21948400000000001</v>
      </c>
      <c r="S13" s="98">
        <v>0.178845</v>
      </c>
      <c r="T13" s="98">
        <v>0.135488</v>
      </c>
      <c r="U13" s="98">
        <v>0.19270699999999999</v>
      </c>
      <c r="V13" s="98">
        <v>0.17866000000000001</v>
      </c>
      <c r="W13" s="98">
        <v>0.24301900000000001</v>
      </c>
      <c r="X13" s="98">
        <v>0.20217099999999999</v>
      </c>
      <c r="Y13" s="98">
        <v>0.15507299999999999</v>
      </c>
      <c r="Z13" s="98">
        <v>0.27932499999999999</v>
      </c>
      <c r="AA13" s="98">
        <v>0.16519800000000001</v>
      </c>
      <c r="AB13" s="98">
        <v>0.32376500000000002</v>
      </c>
      <c r="AC13" s="98">
        <v>0.22684799999999999</v>
      </c>
      <c r="AD13" s="98">
        <v>0.25674000000000002</v>
      </c>
      <c r="AE13" s="98">
        <v>0.23012099999999999</v>
      </c>
      <c r="AF13" s="98">
        <v>0.19852600000000001</v>
      </c>
      <c r="AG13" s="98">
        <v>0.187829</v>
      </c>
      <c r="AH13" s="98">
        <v>0.224826</v>
      </c>
    </row>
    <row r="14" spans="1:34" x14ac:dyDescent="0.25">
      <c r="A14" s="21" t="s">
        <v>330</v>
      </c>
      <c r="B14" s="21" t="s">
        <v>53</v>
      </c>
      <c r="C14" s="98">
        <v>4.9764999999999997E-2</v>
      </c>
      <c r="D14" s="98">
        <v>5.5001000000000001E-2</v>
      </c>
      <c r="E14" s="98">
        <v>-3.4549999999999997E-2</v>
      </c>
      <c r="F14" s="98">
        <v>6.6020000000000002E-3</v>
      </c>
      <c r="G14" s="98">
        <v>0.119379</v>
      </c>
      <c r="H14" s="98">
        <v>-4.5977999999999998E-2</v>
      </c>
      <c r="I14" s="98">
        <v>-1.5207999999999999E-2</v>
      </c>
      <c r="J14" s="98">
        <v>7.7861E-2</v>
      </c>
      <c r="K14" s="98">
        <v>-0.25681399999999999</v>
      </c>
      <c r="L14" s="98">
        <v>3.0866999999999999E-2</v>
      </c>
      <c r="M14" s="98">
        <v>8.2351999999999995E-2</v>
      </c>
      <c r="N14" s="98">
        <v>-8.9754E-2</v>
      </c>
      <c r="O14" s="98">
        <v>3.7123000000000003E-2</v>
      </c>
      <c r="P14" s="98">
        <v>2.062E-3</v>
      </c>
      <c r="Q14" s="98">
        <v>-1.9139E-2</v>
      </c>
      <c r="R14" s="98">
        <v>3.1781999999999998E-2</v>
      </c>
      <c r="S14" s="98">
        <v>-1.6454E-2</v>
      </c>
      <c r="T14" s="98">
        <v>-4.3548999999999997E-2</v>
      </c>
      <c r="U14" s="98">
        <v>-2.1055999999999998E-2</v>
      </c>
      <c r="V14" s="98">
        <v>2.0313999999999999E-2</v>
      </c>
      <c r="W14" s="98">
        <v>3.5383999999999999E-2</v>
      </c>
      <c r="X14" s="98">
        <v>-8.1630000000000001E-3</v>
      </c>
      <c r="Y14" s="98">
        <v>-5.7907E-2</v>
      </c>
      <c r="Z14" s="98">
        <v>9.3947000000000003E-2</v>
      </c>
      <c r="AA14" s="98">
        <v>-1.7916000000000001E-2</v>
      </c>
      <c r="AB14" s="98">
        <v>0.12884799999999999</v>
      </c>
      <c r="AC14" s="98">
        <v>3.6733000000000002E-2</v>
      </c>
      <c r="AD14" s="98">
        <v>7.6513999999999999E-2</v>
      </c>
      <c r="AE14" s="98">
        <v>5.7023999999999998E-2</v>
      </c>
      <c r="AF14" s="98">
        <v>4.1945000000000003E-2</v>
      </c>
      <c r="AG14" s="98">
        <v>-1.3084999999999999E-2</v>
      </c>
      <c r="AH14" s="98">
        <v>3.8292E-2</v>
      </c>
    </row>
    <row r="15" spans="1:34" x14ac:dyDescent="0.25">
      <c r="A15" s="21" t="s">
        <v>331</v>
      </c>
      <c r="B15" s="21" t="s">
        <v>81</v>
      </c>
      <c r="C15" s="98">
        <v>0.170436</v>
      </c>
      <c r="D15" s="98">
        <v>0.183838</v>
      </c>
      <c r="E15" s="98">
        <v>0.12413100000000001</v>
      </c>
      <c r="F15" s="98">
        <v>0.182312</v>
      </c>
      <c r="G15" s="98">
        <v>0.25954899999999997</v>
      </c>
      <c r="H15" s="98">
        <v>0.102954</v>
      </c>
      <c r="I15" s="98">
        <v>0.106029</v>
      </c>
      <c r="J15" s="98">
        <v>0.21323900000000001</v>
      </c>
      <c r="K15" s="98">
        <v>-0.19342699999999999</v>
      </c>
      <c r="L15" s="98">
        <v>0.121138</v>
      </c>
      <c r="M15" s="98">
        <v>0.187227</v>
      </c>
      <c r="N15" s="98">
        <v>5.7417000000000003E-2</v>
      </c>
      <c r="O15" s="98">
        <v>0.13578899999999999</v>
      </c>
      <c r="P15" s="98">
        <v>0.136769</v>
      </c>
      <c r="Q15" s="98">
        <v>9.0928999999999996E-2</v>
      </c>
      <c r="R15" s="98">
        <v>0.174404</v>
      </c>
      <c r="S15" s="98">
        <v>9.7129999999999994E-2</v>
      </c>
      <c r="T15" s="98">
        <v>8.4126000000000006E-2</v>
      </c>
      <c r="U15" s="98">
        <v>0.14462900000000001</v>
      </c>
      <c r="V15" s="98">
        <v>0.13411200000000001</v>
      </c>
      <c r="W15" s="98">
        <v>0.14921400000000001</v>
      </c>
      <c r="X15" s="98">
        <v>0.13059699999999999</v>
      </c>
      <c r="Y15" s="98">
        <v>0.111388</v>
      </c>
      <c r="Z15" s="98">
        <v>0.20660800000000001</v>
      </c>
      <c r="AA15" s="98">
        <v>0.110898</v>
      </c>
      <c r="AB15" s="98">
        <v>0.26154100000000002</v>
      </c>
      <c r="AC15" s="98">
        <v>0.17869099999999999</v>
      </c>
      <c r="AD15" s="98">
        <v>0.207094</v>
      </c>
      <c r="AE15" s="98">
        <v>0.178096</v>
      </c>
      <c r="AF15" s="98">
        <v>0.14754900000000001</v>
      </c>
      <c r="AG15" s="98">
        <v>0.141092</v>
      </c>
      <c r="AH15" s="98">
        <v>0.17438300000000001</v>
      </c>
    </row>
    <row r="16" spans="1:34" x14ac:dyDescent="0.25">
      <c r="A16" s="21" t="s">
        <v>332</v>
      </c>
      <c r="B16" s="21" t="s">
        <v>83</v>
      </c>
      <c r="C16" s="98">
        <v>0.22387799999999999</v>
      </c>
      <c r="D16" s="98">
        <v>0.223522</v>
      </c>
      <c r="E16" s="98">
        <v>0.13939199999999999</v>
      </c>
      <c r="F16" s="98">
        <v>0.216784</v>
      </c>
      <c r="G16" s="98">
        <v>0.30191299999999999</v>
      </c>
      <c r="H16" s="98">
        <v>0.11541700000000001</v>
      </c>
      <c r="I16" s="98">
        <v>0.146453</v>
      </c>
      <c r="J16" s="98">
        <v>0.25301699999999999</v>
      </c>
      <c r="K16" s="98">
        <v>-0.137629</v>
      </c>
      <c r="L16" s="98">
        <v>0.19553599999999999</v>
      </c>
      <c r="M16" s="98">
        <v>0.18096400000000001</v>
      </c>
      <c r="N16" s="98">
        <v>7.1437E-2</v>
      </c>
      <c r="O16" s="98">
        <v>0.194886</v>
      </c>
      <c r="P16" s="98">
        <v>0.194575</v>
      </c>
      <c r="Q16" s="98">
        <v>0.16394500000000001</v>
      </c>
      <c r="R16" s="98">
        <v>0.189249</v>
      </c>
      <c r="S16" s="98">
        <v>0.16638900000000001</v>
      </c>
      <c r="T16" s="98">
        <v>0.11107499999999999</v>
      </c>
      <c r="U16" s="98">
        <v>0.196023</v>
      </c>
      <c r="V16" s="98">
        <v>0.174813</v>
      </c>
      <c r="W16" s="98">
        <v>0.21349199999999999</v>
      </c>
      <c r="X16" s="98">
        <v>0.189747</v>
      </c>
      <c r="Y16" s="98">
        <v>0.13287399999999999</v>
      </c>
      <c r="Z16" s="98">
        <v>0.25975100000000001</v>
      </c>
      <c r="AA16" s="98">
        <v>0.13771900000000001</v>
      </c>
      <c r="AB16" s="98">
        <v>0.30899799999999999</v>
      </c>
      <c r="AC16" s="98">
        <v>0.21735099999999999</v>
      </c>
      <c r="AD16" s="98">
        <v>0.26032899999999998</v>
      </c>
      <c r="AE16" s="98">
        <v>0.225718</v>
      </c>
      <c r="AF16" s="98">
        <v>0.19272700000000001</v>
      </c>
      <c r="AG16" s="98">
        <v>0.16527500000000001</v>
      </c>
      <c r="AH16" s="98">
        <v>0.20597499999999999</v>
      </c>
    </row>
    <row r="17" spans="1:34" x14ac:dyDescent="0.25">
      <c r="A17" s="21" t="s">
        <v>333</v>
      </c>
      <c r="B17" s="21" t="s">
        <v>85</v>
      </c>
      <c r="C17" s="98">
        <v>0.116815</v>
      </c>
      <c r="D17" s="98">
        <v>0.122209</v>
      </c>
      <c r="E17" s="98">
        <v>7.8793000000000002E-2</v>
      </c>
      <c r="F17" s="98">
        <v>0.140041</v>
      </c>
      <c r="G17" s="98">
        <v>0.202621</v>
      </c>
      <c r="H17" s="98">
        <v>4.1574E-2</v>
      </c>
      <c r="I17" s="98">
        <v>4.6470999999999998E-2</v>
      </c>
      <c r="J17" s="98">
        <v>0.14921899999999999</v>
      </c>
      <c r="K17" s="98">
        <v>-0.17391999999999999</v>
      </c>
      <c r="L17" s="98">
        <v>9.8924999999999999E-2</v>
      </c>
      <c r="M17" s="98">
        <v>0.123559</v>
      </c>
      <c r="N17" s="98">
        <v>-4.6197000000000002E-2</v>
      </c>
      <c r="O17" s="98">
        <v>6.087E-2</v>
      </c>
      <c r="P17" s="98">
        <v>7.8125E-2</v>
      </c>
      <c r="Q17" s="98">
        <v>3.6674999999999999E-2</v>
      </c>
      <c r="R17" s="98">
        <v>7.4106000000000005E-2</v>
      </c>
      <c r="S17" s="98">
        <v>3.4104000000000002E-2</v>
      </c>
      <c r="T17" s="98">
        <v>7.4910000000000003E-3</v>
      </c>
      <c r="U17" s="98">
        <v>0.110276</v>
      </c>
      <c r="V17" s="98">
        <v>5.6443E-2</v>
      </c>
      <c r="W17" s="98">
        <v>9.0559000000000001E-2</v>
      </c>
      <c r="X17" s="98">
        <v>8.4446999999999994E-2</v>
      </c>
      <c r="Y17" s="98">
        <v>5.5285000000000001E-2</v>
      </c>
      <c r="Z17" s="98">
        <v>0.137628</v>
      </c>
      <c r="AA17" s="98">
        <v>6.6649E-2</v>
      </c>
      <c r="AB17" s="98">
        <v>0.19064500000000001</v>
      </c>
      <c r="AC17" s="98">
        <v>0.123791</v>
      </c>
      <c r="AD17" s="98">
        <v>0.13988900000000001</v>
      </c>
      <c r="AE17" s="98">
        <v>0.106789</v>
      </c>
      <c r="AF17" s="98">
        <v>7.9644999999999994E-2</v>
      </c>
      <c r="AG17" s="98">
        <v>7.6659000000000005E-2</v>
      </c>
      <c r="AH17" s="98">
        <v>0.113029</v>
      </c>
    </row>
    <row r="18" spans="1:34" x14ac:dyDescent="0.25">
      <c r="A18" s="21" t="s">
        <v>334</v>
      </c>
      <c r="B18" s="21" t="s">
        <v>87</v>
      </c>
      <c r="C18" s="98">
        <v>0.23094300000000001</v>
      </c>
      <c r="D18" s="98">
        <v>0.23224600000000001</v>
      </c>
      <c r="E18" s="98">
        <v>0.13896600000000001</v>
      </c>
      <c r="F18" s="98">
        <v>0.24315400000000001</v>
      </c>
      <c r="G18" s="98">
        <v>0.31426999999999999</v>
      </c>
      <c r="H18" s="98">
        <v>0.11385099999999999</v>
      </c>
      <c r="I18" s="98">
        <v>0.17091000000000001</v>
      </c>
      <c r="J18" s="98">
        <v>0.26287500000000003</v>
      </c>
      <c r="K18" s="98">
        <v>-0.119007</v>
      </c>
      <c r="L18" s="98">
        <v>0.214812</v>
      </c>
      <c r="M18" s="98">
        <v>0.26699899999999999</v>
      </c>
      <c r="N18" s="98">
        <v>7.5802999999999995E-2</v>
      </c>
      <c r="O18" s="98">
        <v>0.120711</v>
      </c>
      <c r="P18" s="98">
        <v>0.201464</v>
      </c>
      <c r="Q18" s="98">
        <v>0.172486</v>
      </c>
      <c r="R18" s="98">
        <v>0.19792799999999999</v>
      </c>
      <c r="S18" s="98">
        <v>0.16654099999999999</v>
      </c>
      <c r="T18" s="98">
        <v>0.11645899999999999</v>
      </c>
      <c r="U18" s="98">
        <v>0.212951</v>
      </c>
      <c r="V18" s="98">
        <v>0.18527099999999999</v>
      </c>
      <c r="W18" s="98">
        <v>0.22245300000000001</v>
      </c>
      <c r="X18" s="98">
        <v>0.202739</v>
      </c>
      <c r="Y18" s="98">
        <v>0.130522</v>
      </c>
      <c r="Z18" s="98">
        <v>0.26845999999999998</v>
      </c>
      <c r="AA18" s="98">
        <v>0.14016400000000001</v>
      </c>
      <c r="AB18" s="98">
        <v>0.31617899999999999</v>
      </c>
      <c r="AC18" s="98">
        <v>0.23876500000000001</v>
      </c>
      <c r="AD18" s="98">
        <v>0.27760000000000001</v>
      </c>
      <c r="AE18" s="98">
        <v>0.23585600000000001</v>
      </c>
      <c r="AF18" s="98">
        <v>0.20957400000000001</v>
      </c>
      <c r="AG18" s="98">
        <v>0.17086499999999999</v>
      </c>
      <c r="AH18" s="98">
        <v>0.224907</v>
      </c>
    </row>
    <row r="19" spans="1:34" x14ac:dyDescent="0.25">
      <c r="A19" s="21" t="s">
        <v>335</v>
      </c>
      <c r="B19" s="21" t="s">
        <v>89</v>
      </c>
      <c r="C19" s="98">
        <v>0.154118</v>
      </c>
      <c r="D19" s="98">
        <v>0.150861</v>
      </c>
      <c r="E19" s="98">
        <v>8.8617000000000001E-2</v>
      </c>
      <c r="F19" s="98">
        <v>0.164933</v>
      </c>
      <c r="G19" s="98">
        <v>0.22774800000000001</v>
      </c>
      <c r="H19" s="98">
        <v>6.6753000000000007E-2</v>
      </c>
      <c r="I19" s="98">
        <v>8.3595000000000003E-2</v>
      </c>
      <c r="J19" s="98">
        <v>0.17915500000000001</v>
      </c>
      <c r="K19" s="98">
        <v>-0.196212</v>
      </c>
      <c r="L19" s="98">
        <v>0.12789300000000001</v>
      </c>
      <c r="M19" s="98">
        <v>0.16076099999999999</v>
      </c>
      <c r="N19" s="98">
        <v>1.6442999999999999E-2</v>
      </c>
      <c r="O19" s="98">
        <v>0.10389900000000001</v>
      </c>
      <c r="P19" s="98">
        <v>0.113467</v>
      </c>
      <c r="Q19" s="98">
        <v>7.4167999999999998E-2</v>
      </c>
      <c r="R19" s="98">
        <v>0.12027599999999999</v>
      </c>
      <c r="S19" s="98">
        <v>8.294E-2</v>
      </c>
      <c r="T19" s="98">
        <v>6.2510999999999997E-2</v>
      </c>
      <c r="U19" s="98">
        <v>0.119834</v>
      </c>
      <c r="V19" s="98">
        <v>0.10208100000000001</v>
      </c>
      <c r="W19" s="98">
        <v>0.13324</v>
      </c>
      <c r="X19" s="98">
        <v>0.10741199999999999</v>
      </c>
      <c r="Y19" s="98">
        <v>7.6462000000000002E-2</v>
      </c>
      <c r="Z19" s="98">
        <v>0.181227</v>
      </c>
      <c r="AA19" s="98">
        <v>8.7480000000000002E-2</v>
      </c>
      <c r="AB19" s="98">
        <v>0.23588600000000001</v>
      </c>
      <c r="AC19" s="98">
        <v>0.15404899999999999</v>
      </c>
      <c r="AD19" s="98">
        <v>0.172988</v>
      </c>
      <c r="AE19" s="98">
        <v>0.14255499999999999</v>
      </c>
      <c r="AF19" s="98">
        <v>0.116629</v>
      </c>
      <c r="AG19" s="98">
        <v>0.10237599999999999</v>
      </c>
      <c r="AH19" s="98">
        <v>0.15304799999999999</v>
      </c>
    </row>
    <row r="20" spans="1:34" x14ac:dyDescent="0.25">
      <c r="A20" s="21" t="s">
        <v>336</v>
      </c>
      <c r="B20" s="21" t="s">
        <v>5</v>
      </c>
      <c r="C20" s="98">
        <v>0.19659199999999999</v>
      </c>
      <c r="D20" s="98">
        <v>0.18667900000000001</v>
      </c>
      <c r="E20" s="98">
        <v>0.113603</v>
      </c>
      <c r="F20" s="98">
        <v>0.20749400000000001</v>
      </c>
      <c r="G20" s="98">
        <v>0.26290799999999998</v>
      </c>
      <c r="H20" s="98">
        <v>9.1696E-2</v>
      </c>
      <c r="I20" s="98">
        <v>0.14253299999999999</v>
      </c>
      <c r="J20" s="98">
        <v>0.21479000000000001</v>
      </c>
      <c r="K20" s="98">
        <v>-0.12668299999999999</v>
      </c>
      <c r="L20" s="98">
        <v>0.16808999999999999</v>
      </c>
      <c r="M20" s="98">
        <v>0.216612</v>
      </c>
      <c r="N20" s="98">
        <v>5.0047000000000001E-2</v>
      </c>
      <c r="O20" s="98">
        <v>0.16356000000000001</v>
      </c>
      <c r="P20" s="98">
        <v>0.17360400000000001</v>
      </c>
      <c r="Q20" s="98">
        <v>8.3571000000000006E-2</v>
      </c>
      <c r="R20" s="98">
        <v>0.16436799999999999</v>
      </c>
      <c r="S20" s="98">
        <v>0.14389399999999999</v>
      </c>
      <c r="T20" s="98">
        <v>8.6713999999999999E-2</v>
      </c>
      <c r="U20" s="98">
        <v>0.167459</v>
      </c>
      <c r="V20" s="98">
        <v>0.144236</v>
      </c>
      <c r="W20" s="98">
        <v>0.19942499999999999</v>
      </c>
      <c r="X20" s="98">
        <v>0.163082</v>
      </c>
      <c r="Y20" s="98">
        <v>0.105935</v>
      </c>
      <c r="Z20" s="98">
        <v>0.230605</v>
      </c>
      <c r="AA20" s="98">
        <v>0.115568</v>
      </c>
      <c r="AB20" s="98">
        <v>0.27471400000000001</v>
      </c>
      <c r="AC20" s="98">
        <v>0.19736300000000001</v>
      </c>
      <c r="AD20" s="98">
        <v>0.214972</v>
      </c>
      <c r="AE20" s="98">
        <v>0.19672999999999999</v>
      </c>
      <c r="AF20" s="98">
        <v>0.172462</v>
      </c>
      <c r="AG20" s="98">
        <v>0.140268</v>
      </c>
      <c r="AH20" s="98">
        <v>0.195988</v>
      </c>
    </row>
    <row r="21" spans="1:34" x14ac:dyDescent="0.25">
      <c r="A21" s="21" t="s">
        <v>337</v>
      </c>
      <c r="B21" s="21" t="s">
        <v>92</v>
      </c>
      <c r="C21" s="98">
        <v>0.20269000000000001</v>
      </c>
      <c r="D21" s="98">
        <v>0.202986</v>
      </c>
      <c r="E21" s="98">
        <v>0.135884</v>
      </c>
      <c r="F21" s="98">
        <v>0.209642</v>
      </c>
      <c r="G21" s="98">
        <v>0.27939000000000003</v>
      </c>
      <c r="H21" s="98">
        <v>0.11627899999999999</v>
      </c>
      <c r="I21" s="98">
        <v>0.12919700000000001</v>
      </c>
      <c r="J21" s="98">
        <v>0.228214</v>
      </c>
      <c r="K21" s="98">
        <v>-0.11702700000000001</v>
      </c>
      <c r="L21" s="98">
        <v>0.18637799999999999</v>
      </c>
      <c r="M21" s="98">
        <v>0.211172</v>
      </c>
      <c r="N21" s="98">
        <v>6.0492999999999998E-2</v>
      </c>
      <c r="O21" s="98">
        <v>0.15096799999999999</v>
      </c>
      <c r="P21" s="98">
        <v>0.16652500000000001</v>
      </c>
      <c r="Q21" s="98">
        <v>0.12759699999999999</v>
      </c>
      <c r="R21" s="98">
        <v>0.110218</v>
      </c>
      <c r="S21" s="98">
        <v>0.13538500000000001</v>
      </c>
      <c r="T21" s="98">
        <v>8.2484000000000002E-2</v>
      </c>
      <c r="U21" s="98">
        <v>0.17990300000000001</v>
      </c>
      <c r="V21" s="98">
        <v>0.14604900000000001</v>
      </c>
      <c r="W21" s="98">
        <v>0.193268</v>
      </c>
      <c r="X21" s="98">
        <v>0.164412</v>
      </c>
      <c r="Y21" s="98">
        <v>0.122803</v>
      </c>
      <c r="Z21" s="98">
        <v>0.232796</v>
      </c>
      <c r="AA21" s="98">
        <v>0.141178</v>
      </c>
      <c r="AB21" s="98">
        <v>0.28131200000000001</v>
      </c>
      <c r="AC21" s="98">
        <v>0.19641400000000001</v>
      </c>
      <c r="AD21" s="98">
        <v>0.21992</v>
      </c>
      <c r="AE21" s="98">
        <v>0.20297999999999999</v>
      </c>
      <c r="AF21" s="98">
        <v>0.16859099999999999</v>
      </c>
      <c r="AG21" s="98">
        <v>0.15454499999999999</v>
      </c>
      <c r="AH21" s="98">
        <v>0.18670200000000001</v>
      </c>
    </row>
    <row r="22" spans="1:34" x14ac:dyDescent="0.25">
      <c r="A22" s="21" t="s">
        <v>338</v>
      </c>
      <c r="B22" s="21" t="s">
        <v>94</v>
      </c>
      <c r="C22" s="98">
        <v>0.16999900000000001</v>
      </c>
      <c r="D22" s="98">
        <v>0.170515</v>
      </c>
      <c r="E22" s="98">
        <v>9.5541000000000001E-2</v>
      </c>
      <c r="F22" s="98">
        <v>0.17760999999999999</v>
      </c>
      <c r="G22" s="98">
        <v>0.25038100000000002</v>
      </c>
      <c r="H22" s="98">
        <v>6.8655999999999995E-2</v>
      </c>
      <c r="I22" s="98">
        <v>0.106208</v>
      </c>
      <c r="J22" s="98">
        <v>0.202122</v>
      </c>
      <c r="K22" s="98">
        <v>-0.168519</v>
      </c>
      <c r="L22" s="98">
        <v>0.15228700000000001</v>
      </c>
      <c r="M22" s="98">
        <v>0.194384</v>
      </c>
      <c r="N22" s="98">
        <v>2.8166E-2</v>
      </c>
      <c r="O22" s="98">
        <v>0.13923099999999999</v>
      </c>
      <c r="P22" s="98">
        <v>0.1376</v>
      </c>
      <c r="Q22" s="98">
        <v>0.112522</v>
      </c>
      <c r="R22" s="98">
        <v>0.14513499999999999</v>
      </c>
      <c r="S22" s="98">
        <v>6.2536999999999995E-2</v>
      </c>
      <c r="T22" s="98">
        <v>6.8695000000000006E-2</v>
      </c>
      <c r="U22" s="98">
        <v>0.14277999999999999</v>
      </c>
      <c r="V22" s="98">
        <v>0.122125</v>
      </c>
      <c r="W22" s="98">
        <v>0.16261100000000001</v>
      </c>
      <c r="X22" s="98">
        <v>0.13300799999999999</v>
      </c>
      <c r="Y22" s="98">
        <v>9.5072000000000004E-2</v>
      </c>
      <c r="Z22" s="98">
        <v>0.207982</v>
      </c>
      <c r="AA22" s="98">
        <v>9.3867000000000006E-2</v>
      </c>
      <c r="AB22" s="98">
        <v>0.257075</v>
      </c>
      <c r="AC22" s="98">
        <v>0.17355999999999999</v>
      </c>
      <c r="AD22" s="98">
        <v>0.20736199999999999</v>
      </c>
      <c r="AE22" s="98">
        <v>0.172655</v>
      </c>
      <c r="AF22" s="98">
        <v>0.145902</v>
      </c>
      <c r="AG22" s="98">
        <v>0.117245</v>
      </c>
      <c r="AH22" s="98">
        <v>0.16573599999999999</v>
      </c>
    </row>
    <row r="23" spans="1:34" x14ac:dyDescent="0.25">
      <c r="A23" s="21" t="s">
        <v>339</v>
      </c>
      <c r="B23" s="21" t="s">
        <v>96</v>
      </c>
      <c r="C23" s="98">
        <v>0.119099</v>
      </c>
      <c r="D23" s="98">
        <v>0.13269800000000001</v>
      </c>
      <c r="E23" s="98">
        <v>7.3262999999999995E-2</v>
      </c>
      <c r="F23" s="98">
        <v>0.14039699999999999</v>
      </c>
      <c r="G23" s="98">
        <v>0.209229</v>
      </c>
      <c r="H23" s="98">
        <v>4.2208000000000002E-2</v>
      </c>
      <c r="I23" s="98">
        <v>4.8744000000000003E-2</v>
      </c>
      <c r="J23" s="98">
        <v>0.158027</v>
      </c>
      <c r="K23" s="98">
        <v>-0.19666500000000001</v>
      </c>
      <c r="L23" s="98">
        <v>9.7733E-2</v>
      </c>
      <c r="M23" s="98">
        <v>0.12495299999999999</v>
      </c>
      <c r="N23" s="98">
        <v>-1.8672000000000001E-2</v>
      </c>
      <c r="O23" s="98">
        <v>6.8459000000000006E-2</v>
      </c>
      <c r="P23" s="98">
        <v>8.3668999999999993E-2</v>
      </c>
      <c r="Q23" s="98">
        <v>4.0634000000000003E-2</v>
      </c>
      <c r="R23" s="98">
        <v>8.2373000000000002E-2</v>
      </c>
      <c r="S23" s="98">
        <v>3.6088000000000002E-2</v>
      </c>
      <c r="T23" s="98">
        <v>1.4290000000000001E-2</v>
      </c>
      <c r="U23" s="98">
        <v>0.104959</v>
      </c>
      <c r="V23" s="98">
        <v>6.4888000000000001E-2</v>
      </c>
      <c r="W23" s="98">
        <v>8.8882000000000003E-2</v>
      </c>
      <c r="X23" s="98">
        <v>8.0973000000000003E-2</v>
      </c>
      <c r="Y23" s="98">
        <v>5.5204000000000003E-2</v>
      </c>
      <c r="Z23" s="98">
        <v>0.14438999999999999</v>
      </c>
      <c r="AA23" s="98">
        <v>6.9497000000000003E-2</v>
      </c>
      <c r="AB23" s="98">
        <v>0.20072699999999999</v>
      </c>
      <c r="AC23" s="98">
        <v>0.125643</v>
      </c>
      <c r="AD23" s="98">
        <v>0.14441799999999999</v>
      </c>
      <c r="AE23" s="98">
        <v>0.10959099999999999</v>
      </c>
      <c r="AF23" s="98">
        <v>8.3245E-2</v>
      </c>
      <c r="AG23" s="98">
        <v>8.1603999999999996E-2</v>
      </c>
      <c r="AH23" s="98">
        <v>0.11994299999999999</v>
      </c>
    </row>
    <row r="24" spans="1:34" x14ac:dyDescent="0.25">
      <c r="A24" s="21" t="s">
        <v>340</v>
      </c>
      <c r="B24" s="21" t="s">
        <v>98</v>
      </c>
      <c r="C24" s="98">
        <v>0.16439599999999999</v>
      </c>
      <c r="D24" s="98">
        <v>0.149642</v>
      </c>
      <c r="E24" s="98">
        <v>8.4239999999999995E-2</v>
      </c>
      <c r="F24" s="98">
        <v>0.152313</v>
      </c>
      <c r="G24" s="98">
        <v>0.21943299999999999</v>
      </c>
      <c r="H24" s="98">
        <v>6.4007999999999995E-2</v>
      </c>
      <c r="I24" s="98">
        <v>8.8178999999999993E-2</v>
      </c>
      <c r="J24" s="98">
        <v>0.177423</v>
      </c>
      <c r="K24" s="98">
        <v>-0.21703600000000001</v>
      </c>
      <c r="L24" s="98">
        <v>0.12663199999999999</v>
      </c>
      <c r="M24" s="98">
        <v>0.18287600000000001</v>
      </c>
      <c r="N24" s="98">
        <v>3.3847000000000002E-2</v>
      </c>
      <c r="O24" s="98">
        <v>0.12721499999999999</v>
      </c>
      <c r="P24" s="98">
        <v>0.13685900000000001</v>
      </c>
      <c r="Q24" s="98">
        <v>0.10167900000000001</v>
      </c>
      <c r="R24" s="98">
        <v>0.14871400000000001</v>
      </c>
      <c r="S24" s="98">
        <v>0.105156</v>
      </c>
      <c r="T24" s="98">
        <v>6.3560000000000005E-2</v>
      </c>
      <c r="U24" s="98">
        <v>0.102934</v>
      </c>
      <c r="V24" s="98">
        <v>0.117141</v>
      </c>
      <c r="W24" s="98">
        <v>0.162991</v>
      </c>
      <c r="X24" s="98">
        <v>0.132605</v>
      </c>
      <c r="Y24" s="98">
        <v>6.4441999999999999E-2</v>
      </c>
      <c r="Z24" s="98">
        <v>0.20466100000000001</v>
      </c>
      <c r="AA24" s="98">
        <v>7.1303000000000005E-2</v>
      </c>
      <c r="AB24" s="98">
        <v>0.24233199999999999</v>
      </c>
      <c r="AC24" s="98">
        <v>0.15323500000000001</v>
      </c>
      <c r="AD24" s="98">
        <v>0.18221699999999999</v>
      </c>
      <c r="AE24" s="98">
        <v>0.16350600000000001</v>
      </c>
      <c r="AF24" s="98">
        <v>0.12711800000000001</v>
      </c>
      <c r="AG24" s="98">
        <v>0.106877</v>
      </c>
      <c r="AH24" s="98">
        <v>0.14502200000000001</v>
      </c>
    </row>
    <row r="25" spans="1:34" x14ac:dyDescent="0.25">
      <c r="A25" s="21" t="s">
        <v>341</v>
      </c>
      <c r="B25" s="21" t="s">
        <v>100</v>
      </c>
      <c r="C25" s="98">
        <v>0.16017500000000001</v>
      </c>
      <c r="D25" s="98">
        <v>0.17180500000000001</v>
      </c>
      <c r="E25" s="98">
        <v>9.2096999999999998E-2</v>
      </c>
      <c r="F25" s="98">
        <v>0.164518</v>
      </c>
      <c r="G25" s="98">
        <v>0.24652299999999999</v>
      </c>
      <c r="H25" s="98">
        <v>6.5172999999999995E-2</v>
      </c>
      <c r="I25" s="98">
        <v>8.4954000000000002E-2</v>
      </c>
      <c r="J25" s="98">
        <v>0.19794900000000001</v>
      </c>
      <c r="K25" s="98">
        <v>-0.175682</v>
      </c>
      <c r="L25" s="98">
        <v>0.14614099999999999</v>
      </c>
      <c r="M25" s="98">
        <v>0.183529</v>
      </c>
      <c r="N25" s="98">
        <v>2.4039999999999999E-2</v>
      </c>
      <c r="O25" s="98">
        <v>0.136741</v>
      </c>
      <c r="P25" s="98">
        <v>0.13703699999999999</v>
      </c>
      <c r="Q25" s="98">
        <v>9.2391000000000001E-2</v>
      </c>
      <c r="R25" s="98">
        <v>0.13883100000000001</v>
      </c>
      <c r="S25" s="98">
        <v>9.1357999999999995E-2</v>
      </c>
      <c r="T25" s="98">
        <v>6.5707000000000002E-2</v>
      </c>
      <c r="U25" s="98">
        <v>0.149421</v>
      </c>
      <c r="V25" s="98">
        <v>6.5735000000000002E-2</v>
      </c>
      <c r="W25" s="98">
        <v>0.13430800000000001</v>
      </c>
      <c r="X25" s="98">
        <v>0.12851099999999999</v>
      </c>
      <c r="Y25" s="98">
        <v>7.5587000000000001E-2</v>
      </c>
      <c r="Z25" s="98">
        <v>0.196297</v>
      </c>
      <c r="AA25" s="98">
        <v>9.4335000000000002E-2</v>
      </c>
      <c r="AB25" s="98">
        <v>0.254552</v>
      </c>
      <c r="AC25" s="98">
        <v>0.15930900000000001</v>
      </c>
      <c r="AD25" s="98">
        <v>0.206316</v>
      </c>
      <c r="AE25" s="98">
        <v>0.16242999999999999</v>
      </c>
      <c r="AF25" s="98">
        <v>0.13176599999999999</v>
      </c>
      <c r="AG25" s="98">
        <v>0.103325</v>
      </c>
      <c r="AH25" s="98">
        <v>0.15584899999999999</v>
      </c>
    </row>
    <row r="26" spans="1:34" x14ac:dyDescent="0.25">
      <c r="A26" s="21" t="s">
        <v>342</v>
      </c>
      <c r="B26" s="21" t="s">
        <v>102</v>
      </c>
      <c r="C26" s="98">
        <v>0.22700100000000001</v>
      </c>
      <c r="D26" s="98">
        <v>0.205149</v>
      </c>
      <c r="E26" s="98">
        <v>0.12931400000000001</v>
      </c>
      <c r="F26" s="98">
        <v>0.232047</v>
      </c>
      <c r="G26" s="98">
        <v>0.28851599999999999</v>
      </c>
      <c r="H26" s="98">
        <v>0.119092</v>
      </c>
      <c r="I26" s="98">
        <v>0.154722</v>
      </c>
      <c r="J26" s="98">
        <v>0.239209</v>
      </c>
      <c r="K26" s="98">
        <v>-0.143702</v>
      </c>
      <c r="L26" s="98">
        <v>0.19824700000000001</v>
      </c>
      <c r="M26" s="98">
        <v>0.23721900000000001</v>
      </c>
      <c r="N26" s="98">
        <v>7.5591000000000005E-2</v>
      </c>
      <c r="O26" s="98">
        <v>0.171434</v>
      </c>
      <c r="P26" s="98">
        <v>0.19200300000000001</v>
      </c>
      <c r="Q26" s="98">
        <v>0.15593199999999999</v>
      </c>
      <c r="R26" s="98">
        <v>0.18318799999999999</v>
      </c>
      <c r="S26" s="98">
        <v>0.167237</v>
      </c>
      <c r="T26" s="98">
        <v>9.2258999999999994E-2</v>
      </c>
      <c r="U26" s="98">
        <v>0.180197</v>
      </c>
      <c r="V26" s="98">
        <v>0.14465900000000001</v>
      </c>
      <c r="W26" s="98">
        <v>0.136406</v>
      </c>
      <c r="X26" s="98">
        <v>0.18385199999999999</v>
      </c>
      <c r="Y26" s="98">
        <v>0.121321</v>
      </c>
      <c r="Z26" s="98">
        <v>0.25878200000000001</v>
      </c>
      <c r="AA26" s="98">
        <v>0.13376399999999999</v>
      </c>
      <c r="AB26" s="98">
        <v>0.29658800000000002</v>
      </c>
      <c r="AC26" s="98">
        <v>0.216221</v>
      </c>
      <c r="AD26" s="98">
        <v>0.23164899999999999</v>
      </c>
      <c r="AE26" s="98">
        <v>0.21253</v>
      </c>
      <c r="AF26" s="98">
        <v>0.181921</v>
      </c>
      <c r="AG26" s="98">
        <v>0.16656199999999999</v>
      </c>
      <c r="AH26" s="98">
        <v>0.214805</v>
      </c>
    </row>
    <row r="27" spans="1:34" x14ac:dyDescent="0.25">
      <c r="A27" s="21" t="s">
        <v>343</v>
      </c>
      <c r="B27" s="21" t="s">
        <v>104</v>
      </c>
      <c r="C27" s="98">
        <v>0.19277</v>
      </c>
      <c r="D27" s="98">
        <v>0.182561</v>
      </c>
      <c r="E27" s="98">
        <v>0.112201</v>
      </c>
      <c r="F27" s="98">
        <v>0.184723</v>
      </c>
      <c r="G27" s="98">
        <v>0.26214900000000002</v>
      </c>
      <c r="H27" s="98">
        <v>9.2244999999999994E-2</v>
      </c>
      <c r="I27" s="98">
        <v>0.12167500000000001</v>
      </c>
      <c r="J27" s="98">
        <v>0.215554</v>
      </c>
      <c r="K27" s="98">
        <v>-0.17718800000000001</v>
      </c>
      <c r="L27" s="98">
        <v>0.171903</v>
      </c>
      <c r="M27" s="98">
        <v>0.214612</v>
      </c>
      <c r="N27" s="98">
        <v>5.8082000000000002E-2</v>
      </c>
      <c r="O27" s="98">
        <v>0.161106</v>
      </c>
      <c r="P27" s="98">
        <v>0.159827</v>
      </c>
      <c r="Q27" s="98">
        <v>0.13040099999999999</v>
      </c>
      <c r="R27" s="98">
        <v>0.17182600000000001</v>
      </c>
      <c r="S27" s="98">
        <v>0.13512399999999999</v>
      </c>
      <c r="T27" s="98">
        <v>9.7295000000000006E-2</v>
      </c>
      <c r="U27" s="98">
        <v>0.155057</v>
      </c>
      <c r="V27" s="98">
        <v>0.14707200000000001</v>
      </c>
      <c r="W27" s="98">
        <v>0.188358</v>
      </c>
      <c r="X27" s="98">
        <v>0.108678</v>
      </c>
      <c r="Y27" s="98">
        <v>9.2664999999999997E-2</v>
      </c>
      <c r="Z27" s="98">
        <v>0.23583899999999999</v>
      </c>
      <c r="AA27" s="98">
        <v>0.118147</v>
      </c>
      <c r="AB27" s="98">
        <v>0.27484700000000001</v>
      </c>
      <c r="AC27" s="98">
        <v>0.178948</v>
      </c>
      <c r="AD27" s="98">
        <v>0.22069</v>
      </c>
      <c r="AE27" s="98">
        <v>0.197517</v>
      </c>
      <c r="AF27" s="98">
        <v>0.156863</v>
      </c>
      <c r="AG27" s="98">
        <v>0.13012699999999999</v>
      </c>
      <c r="AH27" s="98">
        <v>0.185166</v>
      </c>
    </row>
    <row r="28" spans="1:34" x14ac:dyDescent="0.25">
      <c r="A28" s="21" t="s">
        <v>344</v>
      </c>
      <c r="B28" s="21" t="s">
        <v>106</v>
      </c>
      <c r="C28" s="98">
        <v>8.4968000000000002E-2</v>
      </c>
      <c r="D28" s="98">
        <v>7.9644999999999994E-2</v>
      </c>
      <c r="E28" s="98">
        <v>5.7209000000000003E-2</v>
      </c>
      <c r="F28" s="98">
        <v>9.0765999999999999E-2</v>
      </c>
      <c r="G28" s="98">
        <v>0.16678299999999999</v>
      </c>
      <c r="H28" s="98">
        <v>1.4983E-2</v>
      </c>
      <c r="I28" s="98">
        <v>2.5034000000000001E-2</v>
      </c>
      <c r="J28" s="98">
        <v>0.114562</v>
      </c>
      <c r="K28" s="98">
        <v>-0.17541100000000001</v>
      </c>
      <c r="L28" s="98">
        <v>4.9251000000000003E-2</v>
      </c>
      <c r="M28" s="98">
        <v>8.7286000000000002E-2</v>
      </c>
      <c r="N28" s="98">
        <v>-1.9238000000000002E-2</v>
      </c>
      <c r="O28" s="98">
        <v>3.3772000000000003E-2</v>
      </c>
      <c r="P28" s="98">
        <v>5.8250000000000003E-2</v>
      </c>
      <c r="Q28" s="98">
        <v>2.5151E-2</v>
      </c>
      <c r="R28" s="98">
        <v>4.1467999999999998E-2</v>
      </c>
      <c r="S28" s="98">
        <v>1.5365999999999999E-2</v>
      </c>
      <c r="T28" s="98">
        <v>1.5032E-2</v>
      </c>
      <c r="U28" s="98">
        <v>6.3313999999999995E-2</v>
      </c>
      <c r="V28" s="98">
        <v>5.0846000000000002E-2</v>
      </c>
      <c r="W28" s="98">
        <v>7.0404999999999995E-2</v>
      </c>
      <c r="X28" s="98">
        <v>5.2635000000000001E-2</v>
      </c>
      <c r="Y28" s="98">
        <v>5.6094999999999999E-2</v>
      </c>
      <c r="Z28" s="98">
        <v>0.107353</v>
      </c>
      <c r="AA28" s="98">
        <v>7.1975999999999998E-2</v>
      </c>
      <c r="AB28" s="98">
        <v>0.15426799999999999</v>
      </c>
      <c r="AC28" s="98">
        <v>8.5621000000000003E-2</v>
      </c>
      <c r="AD28" s="98">
        <v>0.100268</v>
      </c>
      <c r="AE28" s="98">
        <v>6.9406999999999996E-2</v>
      </c>
      <c r="AF28" s="98">
        <v>5.2750999999999999E-2</v>
      </c>
      <c r="AG28" s="98">
        <v>4.9988999999999999E-2</v>
      </c>
      <c r="AH28" s="98">
        <v>7.3217000000000004E-2</v>
      </c>
    </row>
    <row r="29" spans="1:34" x14ac:dyDescent="0.25">
      <c r="A29" s="21" t="s">
        <v>345</v>
      </c>
      <c r="B29" s="21" t="s">
        <v>108</v>
      </c>
      <c r="C29" s="98">
        <v>0.24958</v>
      </c>
      <c r="D29" s="98">
        <v>0.230513</v>
      </c>
      <c r="E29" s="98">
        <v>0.16025400000000001</v>
      </c>
      <c r="F29" s="98">
        <v>0.24868699999999999</v>
      </c>
      <c r="G29" s="98">
        <v>0.31215999999999999</v>
      </c>
      <c r="H29" s="98">
        <v>0.144348</v>
      </c>
      <c r="I29" s="98">
        <v>0.17480299999999999</v>
      </c>
      <c r="J29" s="98">
        <v>0.264096</v>
      </c>
      <c r="K29" s="98">
        <v>-0.121494</v>
      </c>
      <c r="L29" s="98">
        <v>0.208429</v>
      </c>
      <c r="M29" s="98">
        <v>0.25747399999999998</v>
      </c>
      <c r="N29" s="98">
        <v>0.10424799999999999</v>
      </c>
      <c r="O29" s="98">
        <v>0.19922899999999999</v>
      </c>
      <c r="P29" s="98">
        <v>0.21470800000000001</v>
      </c>
      <c r="Q29" s="98">
        <v>0.18618399999999999</v>
      </c>
      <c r="R29" s="98">
        <v>0.22293299999999999</v>
      </c>
      <c r="S29" s="98">
        <v>0.18823400000000001</v>
      </c>
      <c r="T29" s="98">
        <v>0.13022300000000001</v>
      </c>
      <c r="U29" s="98">
        <v>0.203486</v>
      </c>
      <c r="V29" s="98">
        <v>0.17796200000000001</v>
      </c>
      <c r="W29" s="98">
        <v>0.25417499999999998</v>
      </c>
      <c r="X29" s="98">
        <v>0.210705</v>
      </c>
      <c r="Y29" s="98">
        <v>0.15295500000000001</v>
      </c>
      <c r="Z29" s="98">
        <v>0.20133599999999999</v>
      </c>
      <c r="AA29" s="98">
        <v>0.15840799999999999</v>
      </c>
      <c r="AB29" s="98">
        <v>0.32435399999999998</v>
      </c>
      <c r="AC29" s="98">
        <v>0.23930699999999999</v>
      </c>
      <c r="AD29" s="98">
        <v>0.25961800000000002</v>
      </c>
      <c r="AE29" s="98">
        <v>0.24451899999999999</v>
      </c>
      <c r="AF29" s="98">
        <v>0.210927</v>
      </c>
      <c r="AG29" s="98">
        <v>0.19164999999999999</v>
      </c>
      <c r="AH29" s="98">
        <v>0.236512</v>
      </c>
    </row>
    <row r="30" spans="1:34" x14ac:dyDescent="0.25">
      <c r="A30" s="21" t="s">
        <v>346</v>
      </c>
      <c r="B30" s="21" t="s">
        <v>110</v>
      </c>
      <c r="C30" s="98">
        <v>0.107709</v>
      </c>
      <c r="D30" s="98">
        <v>0.118893</v>
      </c>
      <c r="E30" s="98">
        <v>7.0299E-2</v>
      </c>
      <c r="F30" s="98">
        <v>0.130635</v>
      </c>
      <c r="G30" s="98">
        <v>0.19060199999999999</v>
      </c>
      <c r="H30" s="98">
        <v>4.3138999999999997E-2</v>
      </c>
      <c r="I30" s="98">
        <v>4.2984000000000001E-2</v>
      </c>
      <c r="J30" s="98">
        <v>0.141873</v>
      </c>
      <c r="K30" s="98">
        <v>-0.220002</v>
      </c>
      <c r="L30" s="98">
        <v>9.1218999999999995E-2</v>
      </c>
      <c r="M30" s="98">
        <v>0.119242</v>
      </c>
      <c r="N30" s="98">
        <v>-1.7139000000000001E-2</v>
      </c>
      <c r="O30" s="98">
        <v>5.9660999999999999E-2</v>
      </c>
      <c r="P30" s="98">
        <v>7.6203999999999994E-2</v>
      </c>
      <c r="Q30" s="98">
        <v>3.0981999999999999E-2</v>
      </c>
      <c r="R30" s="98">
        <v>8.1032000000000007E-2</v>
      </c>
      <c r="S30" s="98">
        <v>3.3107999999999999E-2</v>
      </c>
      <c r="T30" s="98">
        <v>1.959E-2</v>
      </c>
      <c r="U30" s="98">
        <v>8.9237999999999998E-2</v>
      </c>
      <c r="V30" s="98">
        <v>6.2621999999999997E-2</v>
      </c>
      <c r="W30" s="98">
        <v>8.1791000000000003E-2</v>
      </c>
      <c r="X30" s="98">
        <v>6.9825999999999999E-2</v>
      </c>
      <c r="Y30" s="98">
        <v>5.2456999999999997E-2</v>
      </c>
      <c r="Z30" s="98">
        <v>0.135634</v>
      </c>
      <c r="AA30" s="98">
        <v>4.7139E-2</v>
      </c>
      <c r="AB30" s="98">
        <v>0.190971</v>
      </c>
      <c r="AC30" s="98">
        <v>0.11777799999999999</v>
      </c>
      <c r="AD30" s="98">
        <v>0.131133</v>
      </c>
      <c r="AE30" s="98">
        <v>0.105972</v>
      </c>
      <c r="AF30" s="98">
        <v>7.5120000000000006E-2</v>
      </c>
      <c r="AG30" s="98">
        <v>7.5209999999999999E-2</v>
      </c>
      <c r="AH30" s="98">
        <v>0.107627</v>
      </c>
    </row>
    <row r="31" spans="1:34" x14ac:dyDescent="0.25">
      <c r="A31" s="21" t="s">
        <v>347</v>
      </c>
      <c r="B31" s="21" t="s">
        <v>112</v>
      </c>
      <c r="C31" s="98">
        <v>0.29975299999999999</v>
      </c>
      <c r="D31" s="98">
        <v>0.28295700000000001</v>
      </c>
      <c r="E31" s="98">
        <v>0.22106400000000001</v>
      </c>
      <c r="F31" s="98">
        <v>0.27849299999999999</v>
      </c>
      <c r="G31" s="98">
        <v>0.35633100000000001</v>
      </c>
      <c r="H31" s="98">
        <v>0.211206</v>
      </c>
      <c r="I31" s="98">
        <v>0.20947199999999999</v>
      </c>
      <c r="J31" s="98">
        <v>0.31653799999999999</v>
      </c>
      <c r="K31" s="98">
        <v>-0.12026299999999999</v>
      </c>
      <c r="L31" s="98">
        <v>0.26232299999999997</v>
      </c>
      <c r="M31" s="98">
        <v>0.30882900000000002</v>
      </c>
      <c r="N31" s="98">
        <v>0.17877199999999999</v>
      </c>
      <c r="O31" s="98">
        <v>0.25986199999999998</v>
      </c>
      <c r="P31" s="98">
        <v>0.266071</v>
      </c>
      <c r="Q31" s="98">
        <v>0.22733400000000001</v>
      </c>
      <c r="R31" s="98">
        <v>0.29031000000000001</v>
      </c>
      <c r="S31" s="98">
        <v>0.22458600000000001</v>
      </c>
      <c r="T31" s="98">
        <v>0.18506400000000001</v>
      </c>
      <c r="U31" s="98">
        <v>0.247947</v>
      </c>
      <c r="V31" s="98">
        <v>0.23008999999999999</v>
      </c>
      <c r="W31" s="98">
        <v>0.29673500000000003</v>
      </c>
      <c r="X31" s="98">
        <v>0.26447100000000001</v>
      </c>
      <c r="Y31" s="98">
        <v>0.19566600000000001</v>
      </c>
      <c r="Z31" s="98">
        <v>0.33600099999999999</v>
      </c>
      <c r="AA31" s="98">
        <v>0.21346699999999999</v>
      </c>
      <c r="AB31" s="98">
        <v>0.28082299999999999</v>
      </c>
      <c r="AC31" s="98">
        <v>0.27396399999999999</v>
      </c>
      <c r="AD31" s="98">
        <v>0.317438</v>
      </c>
      <c r="AE31" s="98">
        <v>0.294294</v>
      </c>
      <c r="AF31" s="98">
        <v>0.25468499999999999</v>
      </c>
      <c r="AG31" s="98">
        <v>0.24035699999999999</v>
      </c>
      <c r="AH31" s="98">
        <v>0.27592299999999997</v>
      </c>
    </row>
    <row r="32" spans="1:34" x14ac:dyDescent="0.25">
      <c r="A32" s="21" t="s">
        <v>348</v>
      </c>
      <c r="B32" s="21" t="s">
        <v>114</v>
      </c>
      <c r="C32" s="98">
        <v>0.19251599999999999</v>
      </c>
      <c r="D32" s="98">
        <v>0.21396200000000001</v>
      </c>
      <c r="E32" s="98">
        <v>0.122102</v>
      </c>
      <c r="F32" s="98">
        <v>0.20296600000000001</v>
      </c>
      <c r="G32" s="98">
        <v>0.28557300000000002</v>
      </c>
      <c r="H32" s="98">
        <v>8.7923000000000001E-2</v>
      </c>
      <c r="I32" s="98">
        <v>0.18611900000000001</v>
      </c>
      <c r="J32" s="98">
        <v>0.245814</v>
      </c>
      <c r="K32" s="98">
        <v>-0.15093999999999999</v>
      </c>
      <c r="L32" s="98">
        <v>0.187143</v>
      </c>
      <c r="M32" s="98">
        <v>0.225937</v>
      </c>
      <c r="N32" s="98">
        <v>6.4748E-2</v>
      </c>
      <c r="O32" s="98">
        <v>0.17971500000000001</v>
      </c>
      <c r="P32" s="98">
        <v>0.18362600000000001</v>
      </c>
      <c r="Q32" s="98">
        <v>0.12592900000000001</v>
      </c>
      <c r="R32" s="98">
        <v>0.19067700000000001</v>
      </c>
      <c r="S32" s="98">
        <v>0.135884</v>
      </c>
      <c r="T32" s="98">
        <v>0.11466700000000001</v>
      </c>
      <c r="U32" s="98">
        <v>0.17257400000000001</v>
      </c>
      <c r="V32" s="98">
        <v>0.19058900000000001</v>
      </c>
      <c r="W32" s="98">
        <v>0.190134</v>
      </c>
      <c r="X32" s="98">
        <v>0.16236300000000001</v>
      </c>
      <c r="Y32" s="98">
        <v>0.10851</v>
      </c>
      <c r="Z32" s="98">
        <v>0.24074599999999999</v>
      </c>
      <c r="AA32" s="98">
        <v>0.122056</v>
      </c>
      <c r="AB32" s="98">
        <v>0.30123800000000001</v>
      </c>
      <c r="AC32" s="98">
        <v>0.20249300000000001</v>
      </c>
      <c r="AD32" s="98">
        <v>0.244617</v>
      </c>
      <c r="AE32" s="98">
        <v>0.207367</v>
      </c>
      <c r="AF32" s="98">
        <v>0.20291799999999999</v>
      </c>
      <c r="AG32" s="98">
        <v>0.131858</v>
      </c>
      <c r="AH32" s="98">
        <v>0.192582</v>
      </c>
    </row>
    <row r="33" spans="1:34" x14ac:dyDescent="0.25">
      <c r="A33" s="21" t="s">
        <v>349</v>
      </c>
      <c r="B33" s="21" t="s">
        <v>116</v>
      </c>
      <c r="C33" s="98">
        <v>0.211727</v>
      </c>
      <c r="D33" s="98">
        <v>0.21218600000000001</v>
      </c>
      <c r="E33" s="98">
        <v>0.12895000000000001</v>
      </c>
      <c r="F33" s="98">
        <v>0.20577599999999999</v>
      </c>
      <c r="G33" s="98">
        <v>0.28787800000000002</v>
      </c>
      <c r="H33" s="98">
        <v>0.10323400000000001</v>
      </c>
      <c r="I33" s="98">
        <v>0.13933999999999999</v>
      </c>
      <c r="J33" s="98">
        <v>0.24229300000000001</v>
      </c>
      <c r="K33" s="98">
        <v>-0.16866900000000001</v>
      </c>
      <c r="L33" s="98">
        <v>0.18776300000000001</v>
      </c>
      <c r="M33" s="98">
        <v>0.24515700000000001</v>
      </c>
      <c r="N33" s="98">
        <v>6.8039000000000002E-2</v>
      </c>
      <c r="O33" s="98">
        <v>0.19817299999999999</v>
      </c>
      <c r="P33" s="98">
        <v>0.19292200000000001</v>
      </c>
      <c r="Q33" s="98">
        <v>0.153586</v>
      </c>
      <c r="R33" s="98">
        <v>0.18848799999999999</v>
      </c>
      <c r="S33" s="98">
        <v>0.159886</v>
      </c>
      <c r="T33" s="98">
        <v>0.1113</v>
      </c>
      <c r="U33" s="98">
        <v>0.19114400000000001</v>
      </c>
      <c r="V33" s="98">
        <v>0.193684</v>
      </c>
      <c r="W33" s="98">
        <v>0.201012</v>
      </c>
      <c r="X33" s="98">
        <v>0.186583</v>
      </c>
      <c r="Y33" s="98">
        <v>0.11404599999999999</v>
      </c>
      <c r="Z33" s="98">
        <v>0.25533099999999997</v>
      </c>
      <c r="AA33" s="98">
        <v>0.12798300000000001</v>
      </c>
      <c r="AB33" s="98">
        <v>0.30182199999999998</v>
      </c>
      <c r="AC33" s="98">
        <v>0.209591</v>
      </c>
      <c r="AD33" s="98">
        <v>0.199516</v>
      </c>
      <c r="AE33" s="98">
        <v>0.21807000000000001</v>
      </c>
      <c r="AF33" s="98">
        <v>0.18957199999999999</v>
      </c>
      <c r="AG33" s="98">
        <v>0.141151</v>
      </c>
      <c r="AH33" s="98">
        <v>0.19764200000000001</v>
      </c>
    </row>
    <row r="34" spans="1:34" x14ac:dyDescent="0.25">
      <c r="A34" s="21" t="s">
        <v>350</v>
      </c>
      <c r="B34" s="21" t="s">
        <v>118</v>
      </c>
      <c r="C34" s="98">
        <v>0.22977700000000001</v>
      </c>
      <c r="D34" s="98">
        <v>0.22172700000000001</v>
      </c>
      <c r="E34" s="98">
        <v>0.13902600000000001</v>
      </c>
      <c r="F34" s="98">
        <v>0.22368399999999999</v>
      </c>
      <c r="G34" s="98">
        <v>0.30402800000000002</v>
      </c>
      <c r="H34" s="98">
        <v>0.119799</v>
      </c>
      <c r="I34" s="98">
        <v>0.15001700000000001</v>
      </c>
      <c r="J34" s="98">
        <v>0.25136999999999998</v>
      </c>
      <c r="K34" s="98">
        <v>-0.107769</v>
      </c>
      <c r="L34" s="98">
        <v>0.214363</v>
      </c>
      <c r="M34" s="98">
        <v>0.25175900000000001</v>
      </c>
      <c r="N34" s="98">
        <v>7.3663999999999993E-2</v>
      </c>
      <c r="O34" s="98">
        <v>0.19458500000000001</v>
      </c>
      <c r="P34" s="98">
        <v>0.19917599999999999</v>
      </c>
      <c r="Q34" s="98">
        <v>0.17449400000000001</v>
      </c>
      <c r="R34" s="98">
        <v>0.195771</v>
      </c>
      <c r="S34" s="98">
        <v>0.17023199999999999</v>
      </c>
      <c r="T34" s="98">
        <v>0.101106</v>
      </c>
      <c r="U34" s="98">
        <v>0.207759</v>
      </c>
      <c r="V34" s="98">
        <v>0.15487000000000001</v>
      </c>
      <c r="W34" s="98">
        <v>0.231409</v>
      </c>
      <c r="X34" s="98">
        <v>0.200407</v>
      </c>
      <c r="Y34" s="98">
        <v>0.13166</v>
      </c>
      <c r="Z34" s="98">
        <v>0.26566899999999999</v>
      </c>
      <c r="AA34" s="98">
        <v>0.146649</v>
      </c>
      <c r="AB34" s="98">
        <v>0.30514799999999997</v>
      </c>
      <c r="AC34" s="98">
        <v>0.21401000000000001</v>
      </c>
      <c r="AD34" s="98">
        <v>0.25017</v>
      </c>
      <c r="AE34" s="98">
        <v>0.14207800000000001</v>
      </c>
      <c r="AF34" s="98">
        <v>0.19220699999999999</v>
      </c>
      <c r="AG34" s="98">
        <v>0.17394599999999999</v>
      </c>
      <c r="AH34" s="98">
        <v>0.20938300000000001</v>
      </c>
    </row>
    <row r="35" spans="1:34" x14ac:dyDescent="0.25">
      <c r="A35" s="21" t="s">
        <v>351</v>
      </c>
      <c r="B35" s="21" t="s">
        <v>120</v>
      </c>
      <c r="C35" s="98">
        <v>0.19300899999999999</v>
      </c>
      <c r="D35" s="98">
        <v>0.19608800000000001</v>
      </c>
      <c r="E35" s="98">
        <v>0.11250400000000001</v>
      </c>
      <c r="F35" s="98">
        <v>0.19583999999999999</v>
      </c>
      <c r="G35" s="98">
        <v>0.27746599999999999</v>
      </c>
      <c r="H35" s="98">
        <v>8.5305000000000006E-2</v>
      </c>
      <c r="I35" s="98">
        <v>0.134548</v>
      </c>
      <c r="J35" s="98">
        <v>0.225937</v>
      </c>
      <c r="K35" s="98">
        <v>-0.148732</v>
      </c>
      <c r="L35" s="98">
        <v>0.16745499999999999</v>
      </c>
      <c r="M35" s="98">
        <v>0.208652</v>
      </c>
      <c r="N35" s="98">
        <v>4.5275000000000003E-2</v>
      </c>
      <c r="O35" s="98">
        <v>0.15639600000000001</v>
      </c>
      <c r="P35" s="98">
        <v>0.15989999999999999</v>
      </c>
      <c r="Q35" s="98">
        <v>0.116537</v>
      </c>
      <c r="R35" s="98">
        <v>0.166548</v>
      </c>
      <c r="S35" s="98">
        <v>0.123308</v>
      </c>
      <c r="T35" s="98">
        <v>8.4627999999999995E-2</v>
      </c>
      <c r="U35" s="98">
        <v>0.16778999999999999</v>
      </c>
      <c r="V35" s="98">
        <v>0.15226300000000001</v>
      </c>
      <c r="W35" s="98">
        <v>0.17937700000000001</v>
      </c>
      <c r="X35" s="98">
        <v>0.153502</v>
      </c>
      <c r="Y35" s="98">
        <v>9.9039000000000002E-2</v>
      </c>
      <c r="Z35" s="98">
        <v>0.22797200000000001</v>
      </c>
      <c r="AA35" s="98">
        <v>0.111969</v>
      </c>
      <c r="AB35" s="98">
        <v>0.28253</v>
      </c>
      <c r="AC35" s="98">
        <v>0.201595</v>
      </c>
      <c r="AD35" s="98">
        <v>0.23016</v>
      </c>
      <c r="AE35" s="98">
        <v>0.19262699999999999</v>
      </c>
      <c r="AF35" s="98">
        <v>0.12506</v>
      </c>
      <c r="AG35" s="98">
        <v>0.12556899999999999</v>
      </c>
      <c r="AH35" s="98">
        <v>0.18336</v>
      </c>
    </row>
    <row r="36" spans="1:34" x14ac:dyDescent="0.25">
      <c r="A36" s="21" t="s">
        <v>352</v>
      </c>
      <c r="B36" s="21" t="s">
        <v>122</v>
      </c>
      <c r="C36" s="98">
        <v>0.105263</v>
      </c>
      <c r="D36" s="98">
        <v>0.107678</v>
      </c>
      <c r="E36" s="98">
        <v>5.1658999999999997E-2</v>
      </c>
      <c r="F36" s="98">
        <v>0.10832700000000001</v>
      </c>
      <c r="G36" s="98">
        <v>0.17887400000000001</v>
      </c>
      <c r="H36" s="98">
        <v>2.9852E-2</v>
      </c>
      <c r="I36" s="98">
        <v>3.7819999999999999E-2</v>
      </c>
      <c r="J36" s="98">
        <v>0.13839799999999999</v>
      </c>
      <c r="K36" s="98">
        <v>-0.224858</v>
      </c>
      <c r="L36" s="98">
        <v>8.7001999999999996E-2</v>
      </c>
      <c r="M36" s="98">
        <v>0.10950500000000001</v>
      </c>
      <c r="N36" s="98">
        <v>-2.0478E-2</v>
      </c>
      <c r="O36" s="98">
        <v>5.1029999999999999E-2</v>
      </c>
      <c r="P36" s="98">
        <v>7.0098999999999995E-2</v>
      </c>
      <c r="Q36" s="98">
        <v>1.4258E-2</v>
      </c>
      <c r="R36" s="98">
        <v>7.7188000000000007E-2</v>
      </c>
      <c r="S36" s="98">
        <v>2.7684E-2</v>
      </c>
      <c r="T36" s="98">
        <v>1.7706E-2</v>
      </c>
      <c r="U36" s="98">
        <v>7.3231000000000004E-2</v>
      </c>
      <c r="V36" s="98">
        <v>6.0645999999999999E-2</v>
      </c>
      <c r="W36" s="98">
        <v>7.9327999999999996E-2</v>
      </c>
      <c r="X36" s="98">
        <v>6.1831999999999998E-2</v>
      </c>
      <c r="Y36" s="98">
        <v>3.9786000000000002E-2</v>
      </c>
      <c r="Z36" s="98">
        <v>0.131636</v>
      </c>
      <c r="AA36" s="98">
        <v>6.4563999999999996E-2</v>
      </c>
      <c r="AB36" s="98">
        <v>0.18961800000000001</v>
      </c>
      <c r="AC36" s="98">
        <v>0.104854</v>
      </c>
      <c r="AD36" s="98">
        <v>0.12786600000000001</v>
      </c>
      <c r="AE36" s="98">
        <v>9.4774999999999998E-2</v>
      </c>
      <c r="AF36" s="98">
        <v>7.1313000000000001E-2</v>
      </c>
      <c r="AG36" s="98">
        <v>6.7891999999999994E-2</v>
      </c>
      <c r="AH36" s="98">
        <v>0.109958</v>
      </c>
    </row>
    <row r="37" spans="1:34" x14ac:dyDescent="0.25">
      <c r="A37" s="23" t="s">
        <v>353</v>
      </c>
      <c r="B37" s="23" t="s">
        <v>124</v>
      </c>
      <c r="C37" s="99">
        <v>0.202408</v>
      </c>
      <c r="D37" s="99">
        <v>0.21918699999999999</v>
      </c>
      <c r="E37" s="99">
        <v>0.13264100000000001</v>
      </c>
      <c r="F37" s="99">
        <v>0.19447600000000001</v>
      </c>
      <c r="G37" s="99">
        <v>0.31799500000000003</v>
      </c>
      <c r="H37" s="99">
        <v>0.14596100000000001</v>
      </c>
      <c r="I37" s="99">
        <v>0.151416</v>
      </c>
      <c r="J37" s="99">
        <v>0.24655199999999999</v>
      </c>
      <c r="K37" s="99">
        <v>-0.159219</v>
      </c>
      <c r="L37" s="99">
        <v>0.207375</v>
      </c>
      <c r="M37" s="99">
        <v>0.25318000000000002</v>
      </c>
      <c r="N37" s="99">
        <v>0.104541</v>
      </c>
      <c r="O37" s="99">
        <v>0.22465299999999999</v>
      </c>
      <c r="P37" s="99">
        <v>0.19078600000000001</v>
      </c>
      <c r="Q37" s="99">
        <v>0.16070699999999999</v>
      </c>
      <c r="R37" s="99">
        <v>0.264878</v>
      </c>
      <c r="S37" s="99">
        <v>0.14677399999999999</v>
      </c>
      <c r="T37" s="99">
        <v>0.10505100000000001</v>
      </c>
      <c r="U37" s="99">
        <v>0.20225499999999999</v>
      </c>
      <c r="V37" s="99">
        <v>0.19143499999999999</v>
      </c>
      <c r="W37" s="99">
        <v>0.210532</v>
      </c>
      <c r="X37" s="99">
        <v>0.192963</v>
      </c>
      <c r="Y37" s="99">
        <v>0.109692</v>
      </c>
      <c r="Z37" s="99">
        <v>0.27092699999999997</v>
      </c>
      <c r="AA37" s="99">
        <v>0.15868299999999999</v>
      </c>
      <c r="AB37" s="99">
        <v>0.31168699999999999</v>
      </c>
      <c r="AC37" s="99">
        <v>0.206737</v>
      </c>
      <c r="AD37" s="99">
        <v>0.26998299999999997</v>
      </c>
      <c r="AE37" s="99">
        <v>0.26406200000000002</v>
      </c>
      <c r="AF37" s="99">
        <v>0.226026</v>
      </c>
      <c r="AG37" s="99">
        <v>0.186</v>
      </c>
      <c r="AH37" s="99">
        <v>0.14829400000000001</v>
      </c>
    </row>
  </sheetData>
  <conditionalFormatting sqref="C6:AH37">
    <cfRule type="colorScale" priority="37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G42"/>
  <sheetViews>
    <sheetView showGridLines="0" workbookViewId="0">
      <pane xSplit="2" ySplit="5" topLeftCell="C6" activePane="bottomRight" state="frozen"/>
      <selection activeCell="C6" sqref="C6"/>
      <selection pane="topRight" activeCell="C6" sqref="C6"/>
      <selection pane="bottomLeft" activeCell="C6" sqref="C6"/>
      <selection pane="bottomRight" activeCell="C6" sqref="C6"/>
    </sheetView>
  </sheetViews>
  <sheetFormatPr defaultRowHeight="12.75" x14ac:dyDescent="0.25"/>
  <cols>
    <col min="1" max="1" width="9.140625" style="21"/>
    <col min="2" max="2" width="52.28515625" style="21" customWidth="1"/>
    <col min="3" max="3" width="10.28515625" style="21" customWidth="1"/>
    <col min="4" max="16384" width="9.140625" style="21"/>
  </cols>
  <sheetData>
    <row r="1" spans="1:7" x14ac:dyDescent="0.25">
      <c r="A1" s="40" t="s">
        <v>319</v>
      </c>
      <c r="B1" s="40"/>
    </row>
    <row r="2" spans="1:7" x14ac:dyDescent="0.25">
      <c r="A2" s="85" t="s">
        <v>359</v>
      </c>
      <c r="B2" s="84"/>
    </row>
    <row r="3" spans="1:7" x14ac:dyDescent="0.25">
      <c r="A3" s="40" t="s">
        <v>398</v>
      </c>
      <c r="B3" s="40"/>
    </row>
    <row r="4" spans="1:7" x14ac:dyDescent="0.25">
      <c r="A4" s="87"/>
      <c r="B4" s="87"/>
      <c r="C4" s="23"/>
      <c r="D4" s="118" t="s">
        <v>320</v>
      </c>
      <c r="E4" s="118"/>
      <c r="F4" s="118"/>
      <c r="G4" s="118"/>
    </row>
    <row r="5" spans="1:7" x14ac:dyDescent="0.25">
      <c r="A5" s="37"/>
      <c r="B5" s="37"/>
      <c r="C5" s="37" t="s">
        <v>402</v>
      </c>
      <c r="D5" s="86" t="s">
        <v>163</v>
      </c>
      <c r="E5" s="86" t="s">
        <v>164</v>
      </c>
      <c r="F5" s="86" t="s">
        <v>166</v>
      </c>
      <c r="G5" s="86" t="s">
        <v>167</v>
      </c>
    </row>
    <row r="6" spans="1:7" x14ac:dyDescent="0.25">
      <c r="A6" s="21" t="s">
        <v>361</v>
      </c>
      <c r="B6" s="21" t="s">
        <v>9</v>
      </c>
      <c r="C6" s="21">
        <v>0.104875</v>
      </c>
      <c r="D6" s="21">
        <v>3.1942999999999999E-2</v>
      </c>
      <c r="E6" s="21">
        <v>2.7418000000000001E-2</v>
      </c>
      <c r="F6" s="21">
        <v>3.2723000000000002E-2</v>
      </c>
      <c r="G6" s="21">
        <v>1.2791E-2</v>
      </c>
    </row>
    <row r="7" spans="1:7" x14ac:dyDescent="0.25">
      <c r="A7" s="21" t="s">
        <v>362</v>
      </c>
      <c r="B7" s="21" t="s">
        <v>10</v>
      </c>
      <c r="C7" s="21">
        <v>2.7851999999999998E-2</v>
      </c>
      <c r="D7" s="21">
        <v>4.2399999999999998E-3</v>
      </c>
      <c r="E7" s="21">
        <v>-9.2890000000000004E-3</v>
      </c>
      <c r="F7" s="21">
        <v>2.2783999999999999E-2</v>
      </c>
      <c r="G7" s="21">
        <v>1.0116999999999999E-2</v>
      </c>
    </row>
    <row r="8" spans="1:7" x14ac:dyDescent="0.25">
      <c r="A8" s="21" t="s">
        <v>363</v>
      </c>
      <c r="B8" s="21" t="s">
        <v>11</v>
      </c>
      <c r="C8" s="21">
        <v>0.137187</v>
      </c>
      <c r="D8" s="21">
        <v>4.1245999999999998E-2</v>
      </c>
      <c r="E8" s="21">
        <v>4.2104000000000003E-2</v>
      </c>
      <c r="F8" s="21">
        <v>4.1506000000000001E-2</v>
      </c>
      <c r="G8" s="21">
        <v>1.2331999999999999E-2</v>
      </c>
    </row>
    <row r="9" spans="1:7" x14ac:dyDescent="0.25">
      <c r="A9" s="21" t="s">
        <v>364</v>
      </c>
      <c r="B9" s="21" t="s">
        <v>12</v>
      </c>
      <c r="C9" s="21">
        <v>5.3654E-2</v>
      </c>
      <c r="D9" s="21">
        <v>8.7379999999999992E-3</v>
      </c>
      <c r="E9" s="21">
        <v>-1.2367E-2</v>
      </c>
      <c r="F9" s="21">
        <v>3.9233999999999998E-2</v>
      </c>
      <c r="G9" s="21">
        <v>1.8048999999999999E-2</v>
      </c>
    </row>
    <row r="10" spans="1:7" x14ac:dyDescent="0.25">
      <c r="A10" s="21" t="s">
        <v>365</v>
      </c>
      <c r="B10" s="21" t="s">
        <v>13</v>
      </c>
      <c r="C10" s="21">
        <v>0.212172</v>
      </c>
      <c r="D10" s="21">
        <v>6.6493999999999998E-2</v>
      </c>
      <c r="E10" s="21">
        <v>9.0694999999999998E-2</v>
      </c>
      <c r="F10" s="21">
        <v>4.5818999999999999E-2</v>
      </c>
      <c r="G10" s="21">
        <v>9.1640000000000003E-3</v>
      </c>
    </row>
    <row r="11" spans="1:7" x14ac:dyDescent="0.25">
      <c r="A11" s="21" t="s">
        <v>366</v>
      </c>
      <c r="B11" s="21" t="s">
        <v>14</v>
      </c>
      <c r="C11" s="21">
        <v>0.14293400000000001</v>
      </c>
      <c r="D11" s="21">
        <v>3.5393000000000001E-2</v>
      </c>
      <c r="E11" s="21">
        <v>4.5893000000000003E-2</v>
      </c>
      <c r="F11" s="21">
        <v>4.0795999999999999E-2</v>
      </c>
      <c r="G11" s="21">
        <v>2.0851999999999999E-2</v>
      </c>
    </row>
    <row r="12" spans="1:7" x14ac:dyDescent="0.25">
      <c r="A12" s="21" t="s">
        <v>367</v>
      </c>
      <c r="B12" s="21" t="s">
        <v>15</v>
      </c>
      <c r="C12" s="21">
        <v>0.182944</v>
      </c>
      <c r="D12" s="21">
        <v>5.2444999999999999E-2</v>
      </c>
      <c r="E12" s="21">
        <v>6.3461000000000004E-2</v>
      </c>
      <c r="F12" s="21">
        <v>5.5407999999999999E-2</v>
      </c>
      <c r="G12" s="21">
        <v>1.1629E-2</v>
      </c>
    </row>
    <row r="13" spans="1:7" x14ac:dyDescent="0.25">
      <c r="A13" s="21" t="s">
        <v>368</v>
      </c>
      <c r="B13" s="21" t="s">
        <v>16</v>
      </c>
      <c r="C13" s="21">
        <v>6.1505999999999998E-2</v>
      </c>
      <c r="D13" s="21">
        <v>1.3017000000000001E-2</v>
      </c>
      <c r="E13" s="21">
        <v>1.769E-3</v>
      </c>
      <c r="F13" s="21">
        <v>3.4861000000000003E-2</v>
      </c>
      <c r="G13" s="21">
        <v>1.1860000000000001E-2</v>
      </c>
    </row>
    <row r="14" spans="1:7" x14ac:dyDescent="0.25">
      <c r="A14" s="21" t="s">
        <v>369</v>
      </c>
      <c r="B14" s="21" t="s">
        <v>182</v>
      </c>
      <c r="C14" s="21">
        <v>3.2940000000000001E-3</v>
      </c>
      <c r="D14" s="21">
        <v>-5.6610000000000002E-3</v>
      </c>
      <c r="E14" s="21">
        <v>-1.6352999999999999E-2</v>
      </c>
      <c r="F14" s="21">
        <v>1.9729E-2</v>
      </c>
      <c r="G14" s="21">
        <v>5.5789999999999998E-3</v>
      </c>
    </row>
    <row r="15" spans="1:7" x14ac:dyDescent="0.25">
      <c r="A15" s="21" t="s">
        <v>370</v>
      </c>
      <c r="B15" s="21" t="s">
        <v>2</v>
      </c>
      <c r="C15" s="21">
        <v>-1.355E-2</v>
      </c>
      <c r="D15" s="21">
        <v>-1.3813000000000001E-2</v>
      </c>
      <c r="E15" s="21">
        <v>-2.0687000000000001E-2</v>
      </c>
      <c r="F15" s="21">
        <v>1.6202000000000001E-2</v>
      </c>
      <c r="G15" s="21">
        <v>4.7479999999999996E-3</v>
      </c>
    </row>
    <row r="16" spans="1:7" x14ac:dyDescent="0.25">
      <c r="A16" s="21" t="s">
        <v>371</v>
      </c>
      <c r="B16" s="89" t="s">
        <v>17</v>
      </c>
      <c r="C16" s="21">
        <v>3.1136E-2</v>
      </c>
      <c r="D16" s="21">
        <v>5.7359999999999998E-3</v>
      </c>
      <c r="E16" s="21">
        <v>-7.9249999999999998E-3</v>
      </c>
      <c r="F16" s="21">
        <v>2.3588000000000001E-2</v>
      </c>
      <c r="G16" s="21">
        <v>9.7380000000000001E-3</v>
      </c>
    </row>
    <row r="17" spans="1:7" x14ac:dyDescent="0.25">
      <c r="A17" s="21" t="s">
        <v>372</v>
      </c>
      <c r="B17" s="89" t="s">
        <v>18</v>
      </c>
      <c r="C17" s="21">
        <v>1.65E-3</v>
      </c>
      <c r="D17" s="21">
        <v>2.2699999999999999E-4</v>
      </c>
      <c r="E17" s="21">
        <v>-1.6201E-2</v>
      </c>
      <c r="F17" s="21">
        <v>1.4612999999999999E-2</v>
      </c>
      <c r="G17" s="21">
        <v>3.0119999999999999E-3</v>
      </c>
    </row>
    <row r="18" spans="1:7" x14ac:dyDescent="0.25">
      <c r="A18" s="21" t="s">
        <v>373</v>
      </c>
      <c r="B18" s="89" t="s">
        <v>19</v>
      </c>
      <c r="C18" s="21">
        <v>0.21693100000000001</v>
      </c>
      <c r="D18" s="21">
        <v>6.3834000000000002E-2</v>
      </c>
      <c r="E18" s="21">
        <v>0.106748</v>
      </c>
      <c r="F18" s="21">
        <v>3.9656999999999998E-2</v>
      </c>
      <c r="G18" s="21">
        <v>6.692E-3</v>
      </c>
    </row>
    <row r="19" spans="1:7" x14ac:dyDescent="0.25">
      <c r="A19" s="21" t="s">
        <v>374</v>
      </c>
      <c r="B19" s="89" t="s">
        <v>20</v>
      </c>
      <c r="C19" s="21">
        <v>0.11841400000000001</v>
      </c>
      <c r="D19" s="21">
        <v>3.6188999999999999E-2</v>
      </c>
      <c r="E19" s="21">
        <v>5.2516E-2</v>
      </c>
      <c r="F19" s="21">
        <v>2.6366000000000001E-2</v>
      </c>
      <c r="G19" s="21">
        <v>3.3430000000000001E-3</v>
      </c>
    </row>
    <row r="20" spans="1:7" x14ac:dyDescent="0.25">
      <c r="A20" s="21" t="s">
        <v>375</v>
      </c>
      <c r="B20" s="89" t="s">
        <v>21</v>
      </c>
      <c r="C20" s="21">
        <v>0.156667</v>
      </c>
      <c r="D20" s="21">
        <v>5.0744999999999998E-2</v>
      </c>
      <c r="E20" s="21">
        <v>5.6229000000000001E-2</v>
      </c>
      <c r="F20" s="21">
        <v>4.2774E-2</v>
      </c>
      <c r="G20" s="21">
        <v>6.9189999999999998E-3</v>
      </c>
    </row>
    <row r="21" spans="1:7" x14ac:dyDescent="0.25">
      <c r="A21" s="21" t="s">
        <v>376</v>
      </c>
      <c r="B21" s="89" t="s">
        <v>22</v>
      </c>
      <c r="C21" s="21">
        <v>0.13388800000000001</v>
      </c>
      <c r="D21" s="21">
        <v>3.4027000000000002E-2</v>
      </c>
      <c r="E21" s="21">
        <v>5.6465000000000001E-2</v>
      </c>
      <c r="F21" s="21">
        <v>3.8627000000000002E-2</v>
      </c>
      <c r="G21" s="21">
        <v>4.7689999999999998E-3</v>
      </c>
    </row>
    <row r="22" spans="1:7" x14ac:dyDescent="0.25">
      <c r="A22" s="21" t="s">
        <v>377</v>
      </c>
      <c r="B22" s="89" t="s">
        <v>23</v>
      </c>
      <c r="C22" s="21">
        <v>0.15622800000000001</v>
      </c>
      <c r="D22" s="21">
        <v>3.6394999999999997E-2</v>
      </c>
      <c r="E22" s="21">
        <v>4.6134000000000001E-2</v>
      </c>
      <c r="F22" s="21">
        <v>4.7919000000000003E-2</v>
      </c>
      <c r="G22" s="21">
        <v>2.5779E-2</v>
      </c>
    </row>
    <row r="23" spans="1:7" x14ac:dyDescent="0.25">
      <c r="A23" s="21" t="s">
        <v>378</v>
      </c>
      <c r="B23" s="89" t="s">
        <v>24</v>
      </c>
      <c r="C23" s="21">
        <v>9.3359999999999999E-2</v>
      </c>
      <c r="D23" s="21">
        <v>2.4485E-2</v>
      </c>
      <c r="E23" s="21">
        <v>3.007E-2</v>
      </c>
      <c r="F23" s="21">
        <v>3.3700000000000001E-2</v>
      </c>
      <c r="G23" s="21">
        <v>5.1060000000000003E-3</v>
      </c>
    </row>
    <row r="24" spans="1:7" x14ac:dyDescent="0.25">
      <c r="A24" s="21" t="s">
        <v>379</v>
      </c>
      <c r="B24" s="89" t="s">
        <v>25</v>
      </c>
      <c r="C24" s="21">
        <v>0.18237700000000001</v>
      </c>
      <c r="D24" s="21">
        <v>5.8754000000000001E-2</v>
      </c>
      <c r="E24" s="21">
        <v>7.0620000000000002E-2</v>
      </c>
      <c r="F24" s="21">
        <v>4.8245000000000003E-2</v>
      </c>
      <c r="G24" s="21">
        <v>4.7569999999999999E-3</v>
      </c>
    </row>
    <row r="25" spans="1:7" x14ac:dyDescent="0.25">
      <c r="A25" s="21" t="s">
        <v>380</v>
      </c>
      <c r="B25" s="89" t="s">
        <v>26</v>
      </c>
      <c r="C25" s="21">
        <v>0.15130299999999999</v>
      </c>
      <c r="D25" s="21">
        <v>5.0101E-2</v>
      </c>
      <c r="E25" s="21">
        <v>6.3433000000000003E-2</v>
      </c>
      <c r="F25" s="21">
        <v>3.5195999999999998E-2</v>
      </c>
      <c r="G25" s="21">
        <v>2.5739999999999999E-3</v>
      </c>
    </row>
    <row r="26" spans="1:7" x14ac:dyDescent="0.25">
      <c r="A26" s="21" t="s">
        <v>381</v>
      </c>
      <c r="B26" s="89" t="s">
        <v>27</v>
      </c>
      <c r="C26" s="21">
        <v>8.3058999999999994E-2</v>
      </c>
      <c r="D26" s="21">
        <v>2.4371E-2</v>
      </c>
      <c r="E26" s="21">
        <v>2.758E-2</v>
      </c>
      <c r="F26" s="21">
        <v>2.6787999999999999E-2</v>
      </c>
      <c r="G26" s="21">
        <v>4.3200000000000001E-3</v>
      </c>
    </row>
    <row r="27" spans="1:7" x14ac:dyDescent="0.25">
      <c r="A27" s="21" t="s">
        <v>382</v>
      </c>
      <c r="B27" s="89" t="s">
        <v>6</v>
      </c>
      <c r="C27" s="21">
        <v>0.171126</v>
      </c>
      <c r="D27" s="21">
        <v>5.7458000000000002E-2</v>
      </c>
      <c r="E27" s="21">
        <v>7.6458999999999999E-2</v>
      </c>
      <c r="F27" s="21">
        <v>3.569E-2</v>
      </c>
      <c r="G27" s="21">
        <v>1.519E-3</v>
      </c>
    </row>
    <row r="28" spans="1:7" x14ac:dyDescent="0.25">
      <c r="A28" s="21" t="s">
        <v>383</v>
      </c>
      <c r="B28" s="21" t="s">
        <v>28</v>
      </c>
      <c r="C28" s="21">
        <v>1.4881E-2</v>
      </c>
      <c r="D28" s="21">
        <v>-3.5270000000000002E-3</v>
      </c>
      <c r="E28" s="21">
        <v>-1.1665999999999999E-2</v>
      </c>
      <c r="F28" s="21">
        <v>1.7670000000000002E-2</v>
      </c>
      <c r="G28" s="21">
        <v>1.2404E-2</v>
      </c>
    </row>
    <row r="29" spans="1:7" x14ac:dyDescent="0.25">
      <c r="A29" s="21" t="s">
        <v>384</v>
      </c>
      <c r="B29" s="21" t="s">
        <v>29</v>
      </c>
      <c r="C29" s="21">
        <v>2.8341000000000002E-2</v>
      </c>
      <c r="D29" s="21">
        <v>4.2430000000000002E-3</v>
      </c>
      <c r="E29" s="21">
        <v>-1.1019999999999999E-3</v>
      </c>
      <c r="F29" s="21">
        <v>1.7545000000000002E-2</v>
      </c>
      <c r="G29" s="21">
        <v>7.6540000000000002E-3</v>
      </c>
    </row>
    <row r="30" spans="1:7" x14ac:dyDescent="0.25">
      <c r="A30" s="21" t="s">
        <v>385</v>
      </c>
      <c r="B30" s="21" t="s">
        <v>183</v>
      </c>
      <c r="C30" s="21">
        <v>3.3579999999999999E-3</v>
      </c>
      <c r="D30" s="21">
        <v>-3.7069999999999998E-3</v>
      </c>
      <c r="E30" s="21">
        <v>-1.3046E-2</v>
      </c>
      <c r="F30" s="21">
        <v>1.4649000000000001E-2</v>
      </c>
      <c r="G30" s="21">
        <v>5.463E-3</v>
      </c>
    </row>
    <row r="31" spans="1:7" x14ac:dyDescent="0.25">
      <c r="A31" s="90" t="s">
        <v>386</v>
      </c>
      <c r="B31" s="90" t="s">
        <v>30</v>
      </c>
      <c r="C31" s="21">
        <v>0.23970900000000001</v>
      </c>
      <c r="D31" s="21">
        <v>0.242447</v>
      </c>
      <c r="E31" s="21">
        <v>-2.0296000000000002E-2</v>
      </c>
      <c r="F31" s="21">
        <v>1.4877E-2</v>
      </c>
      <c r="G31" s="21">
        <v>2.6800000000000001E-3</v>
      </c>
    </row>
    <row r="32" spans="1:7" x14ac:dyDescent="0.25">
      <c r="A32" s="90" t="s">
        <v>387</v>
      </c>
      <c r="B32" s="90" t="s">
        <v>31</v>
      </c>
      <c r="C32" s="21">
        <v>0.47523799999999999</v>
      </c>
      <c r="D32" s="21">
        <v>-1.2834999999999999E-2</v>
      </c>
      <c r="E32" s="21">
        <v>0.44864500000000002</v>
      </c>
      <c r="F32" s="21">
        <v>3.5700000000000003E-2</v>
      </c>
      <c r="G32" s="21">
        <v>3.728E-3</v>
      </c>
    </row>
    <row r="33" spans="1:7" x14ac:dyDescent="0.25">
      <c r="A33" s="21" t="s">
        <v>388</v>
      </c>
      <c r="B33" s="21" t="s">
        <v>32</v>
      </c>
      <c r="C33" s="21">
        <v>-1.345E-2</v>
      </c>
      <c r="D33" s="21">
        <v>-9.1090000000000008E-3</v>
      </c>
      <c r="E33" s="21">
        <v>-2.9642000000000002E-2</v>
      </c>
      <c r="F33" s="21">
        <v>1.7656000000000002E-2</v>
      </c>
      <c r="G33" s="21">
        <v>7.6449999999999999E-3</v>
      </c>
    </row>
    <row r="34" spans="1:7" x14ac:dyDescent="0.25">
      <c r="A34" s="90" t="s">
        <v>389</v>
      </c>
      <c r="B34" s="90" t="s">
        <v>33</v>
      </c>
      <c r="C34" s="21">
        <v>0.30435699999999999</v>
      </c>
      <c r="D34" s="21">
        <v>6.0169999999999998E-3</v>
      </c>
      <c r="E34" s="21">
        <v>5.9045E-2</v>
      </c>
      <c r="F34" s="21">
        <v>0.23743600000000001</v>
      </c>
      <c r="G34" s="21">
        <v>1.859E-3</v>
      </c>
    </row>
    <row r="35" spans="1:7" x14ac:dyDescent="0.25">
      <c r="A35" s="90" t="s">
        <v>390</v>
      </c>
      <c r="B35" s="90" t="s">
        <v>34</v>
      </c>
      <c r="C35" s="21">
        <v>0.113761</v>
      </c>
      <c r="D35" s="21">
        <v>2.0993999999999999E-2</v>
      </c>
      <c r="E35" s="21">
        <v>4.4534999999999998E-2</v>
      </c>
      <c r="F35" s="21">
        <v>2.7111E-2</v>
      </c>
      <c r="G35" s="21">
        <v>2.1121000000000001E-2</v>
      </c>
    </row>
    <row r="36" spans="1:7" x14ac:dyDescent="0.25">
      <c r="A36" s="21" t="s">
        <v>391</v>
      </c>
      <c r="B36" s="21" t="s">
        <v>35</v>
      </c>
      <c r="C36" s="21">
        <v>0.114065</v>
      </c>
      <c r="D36" s="21">
        <v>1.7235E-2</v>
      </c>
      <c r="E36" s="21">
        <v>5.7305000000000002E-2</v>
      </c>
      <c r="F36" s="21">
        <v>3.2794999999999998E-2</v>
      </c>
      <c r="G36" s="21">
        <v>6.7299999999999999E-3</v>
      </c>
    </row>
    <row r="37" spans="1:7" x14ac:dyDescent="0.25">
      <c r="A37" s="21" t="s">
        <v>392</v>
      </c>
      <c r="B37" s="21" t="s">
        <v>36</v>
      </c>
      <c r="C37" s="21">
        <v>-9.6540000000000001E-2</v>
      </c>
      <c r="D37" s="21">
        <v>-4.1312000000000001E-2</v>
      </c>
      <c r="E37" s="21">
        <v>-6.1452E-2</v>
      </c>
      <c r="F37" s="21">
        <v>9.5709999999999996E-3</v>
      </c>
      <c r="G37" s="21">
        <v>-3.346E-3</v>
      </c>
    </row>
    <row r="38" spans="1:7" ht="15" customHeight="1" x14ac:dyDescent="0.25">
      <c r="A38" s="21" t="s">
        <v>393</v>
      </c>
      <c r="B38" s="21" t="s">
        <v>37</v>
      </c>
      <c r="C38" s="21">
        <v>-9.1257000000000005E-2</v>
      </c>
      <c r="D38" s="21">
        <v>-3.9628999999999998E-2</v>
      </c>
      <c r="E38" s="21">
        <v>-6.0193999999999998E-2</v>
      </c>
      <c r="F38" s="21">
        <v>1.1081000000000001E-2</v>
      </c>
      <c r="G38" s="21">
        <v>-2.5140000000000002E-3</v>
      </c>
    </row>
    <row r="39" spans="1:7" ht="15" customHeight="1" x14ac:dyDescent="0.25">
      <c r="A39" s="21" t="s">
        <v>394</v>
      </c>
      <c r="B39" s="21" t="s">
        <v>38</v>
      </c>
      <c r="C39" s="21">
        <v>-3.2439000000000003E-2</v>
      </c>
      <c r="D39" s="21">
        <v>-1.5532000000000001E-2</v>
      </c>
      <c r="E39" s="21">
        <v>-3.3689999999999998E-2</v>
      </c>
      <c r="F39" s="21">
        <v>1.4971999999999999E-2</v>
      </c>
      <c r="G39" s="21">
        <v>1.8109999999999999E-3</v>
      </c>
    </row>
    <row r="40" spans="1:7" ht="15" customHeight="1" x14ac:dyDescent="0.25">
      <c r="A40" s="21" t="s">
        <v>395</v>
      </c>
      <c r="B40" s="21" t="s">
        <v>39</v>
      </c>
      <c r="C40" s="21">
        <v>-1.2892000000000001E-2</v>
      </c>
      <c r="D40" s="21">
        <v>-9.1350000000000008E-3</v>
      </c>
      <c r="E40" s="21">
        <v>-2.52E-2</v>
      </c>
      <c r="F40" s="21">
        <v>1.3816999999999999E-2</v>
      </c>
      <c r="G40" s="21">
        <v>7.626E-3</v>
      </c>
    </row>
    <row r="41" spans="1:7" ht="15" customHeight="1" x14ac:dyDescent="0.25">
      <c r="A41" s="21" t="s">
        <v>396</v>
      </c>
      <c r="B41" s="21" t="s">
        <v>40</v>
      </c>
      <c r="C41" s="21">
        <v>-9.5399999999999999E-3</v>
      </c>
      <c r="D41" s="21">
        <v>-7.5789999999999998E-3</v>
      </c>
      <c r="E41" s="21">
        <v>-2.1002E-2</v>
      </c>
      <c r="F41" s="21">
        <v>1.4475999999999999E-2</v>
      </c>
      <c r="G41" s="21">
        <v>4.5649999999999996E-3</v>
      </c>
    </row>
    <row r="42" spans="1:7" ht="15" customHeight="1" x14ac:dyDescent="0.25">
      <c r="A42" s="23" t="s">
        <v>397</v>
      </c>
      <c r="B42" s="23" t="s">
        <v>41</v>
      </c>
      <c r="C42" s="23">
        <v>-0.120342</v>
      </c>
      <c r="D42" s="21">
        <v>-5.1635E-2</v>
      </c>
      <c r="E42" s="21">
        <v>-7.3214000000000001E-2</v>
      </c>
      <c r="F42" s="21">
        <v>9.6399999999999993E-3</v>
      </c>
      <c r="G42" s="21">
        <v>-5.1330000000000004E-3</v>
      </c>
    </row>
  </sheetData>
  <mergeCells count="1">
    <mergeCell ref="D4:G4"/>
  </mergeCells>
  <conditionalFormatting sqref="C6:C42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D6:G42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AH42"/>
  <sheetViews>
    <sheetView showGridLines="0" zoomScale="70" zoomScaleNormal="70" workbookViewId="0">
      <pane xSplit="2" ySplit="5" topLeftCell="C6" activePane="bottomRight" state="frozen"/>
      <selection activeCell="C6" sqref="C6"/>
      <selection pane="topRight" activeCell="C6" sqref="C6"/>
      <selection pane="bottomLeft" activeCell="C6" sqref="C6"/>
      <selection pane="bottomRight" activeCell="C6" sqref="C6"/>
    </sheetView>
  </sheetViews>
  <sheetFormatPr defaultRowHeight="12.75" x14ac:dyDescent="0.25"/>
  <cols>
    <col min="1" max="1" width="9.140625" style="21"/>
    <col min="2" max="2" width="40.28515625" style="21" customWidth="1"/>
    <col min="3" max="34" width="7.28515625" style="21" customWidth="1"/>
    <col min="35" max="16384" width="9.140625" style="21"/>
  </cols>
  <sheetData>
    <row r="1" spans="1:34" x14ac:dyDescent="0.25">
      <c r="A1" s="40" t="s">
        <v>319</v>
      </c>
      <c r="B1" s="40"/>
    </row>
    <row r="2" spans="1:34" x14ac:dyDescent="0.25">
      <c r="A2" s="85" t="s">
        <v>359</v>
      </c>
      <c r="B2" s="84"/>
    </row>
    <row r="3" spans="1:34" x14ac:dyDescent="0.25">
      <c r="A3" s="40" t="s">
        <v>398</v>
      </c>
      <c r="B3" s="40"/>
    </row>
    <row r="4" spans="1:34" x14ac:dyDescent="0.25">
      <c r="A4" s="87"/>
      <c r="B4" s="87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</row>
    <row r="5" spans="1:34" x14ac:dyDescent="0.25">
      <c r="A5" s="36" t="s">
        <v>360</v>
      </c>
      <c r="B5" s="37"/>
      <c r="C5" s="36" t="s">
        <v>322</v>
      </c>
      <c r="D5" s="36" t="s">
        <v>323</v>
      </c>
      <c r="E5" s="36" t="s">
        <v>324</v>
      </c>
      <c r="F5" s="36" t="s">
        <v>325</v>
      </c>
      <c r="G5" s="36" t="s">
        <v>326</v>
      </c>
      <c r="H5" s="36" t="s">
        <v>327</v>
      </c>
      <c r="I5" s="36" t="s">
        <v>328</v>
      </c>
      <c r="J5" s="36" t="s">
        <v>329</v>
      </c>
      <c r="K5" s="36" t="s">
        <v>330</v>
      </c>
      <c r="L5" s="36" t="s">
        <v>331</v>
      </c>
      <c r="M5" s="36" t="s">
        <v>332</v>
      </c>
      <c r="N5" s="36" t="s">
        <v>333</v>
      </c>
      <c r="O5" s="36" t="s">
        <v>334</v>
      </c>
      <c r="P5" s="36" t="s">
        <v>335</v>
      </c>
      <c r="Q5" s="36" t="s">
        <v>336</v>
      </c>
      <c r="R5" s="36" t="s">
        <v>337</v>
      </c>
      <c r="S5" s="36" t="s">
        <v>338</v>
      </c>
      <c r="T5" s="36" t="s">
        <v>339</v>
      </c>
      <c r="U5" s="36" t="s">
        <v>340</v>
      </c>
      <c r="V5" s="36" t="s">
        <v>341</v>
      </c>
      <c r="W5" s="36" t="s">
        <v>342</v>
      </c>
      <c r="X5" s="36" t="s">
        <v>343</v>
      </c>
      <c r="Y5" s="36" t="s">
        <v>344</v>
      </c>
      <c r="Z5" s="36" t="s">
        <v>345</v>
      </c>
      <c r="AA5" s="36" t="s">
        <v>346</v>
      </c>
      <c r="AB5" s="36" t="s">
        <v>347</v>
      </c>
      <c r="AC5" s="36" t="s">
        <v>348</v>
      </c>
      <c r="AD5" s="36" t="s">
        <v>349</v>
      </c>
      <c r="AE5" s="36" t="s">
        <v>350</v>
      </c>
      <c r="AF5" s="36" t="s">
        <v>351</v>
      </c>
      <c r="AG5" s="36" t="s">
        <v>352</v>
      </c>
      <c r="AH5" s="36" t="s">
        <v>353</v>
      </c>
    </row>
    <row r="6" spans="1:34" x14ac:dyDescent="0.25">
      <c r="A6" s="21" t="s">
        <v>361</v>
      </c>
      <c r="B6" s="21" t="s">
        <v>9</v>
      </c>
      <c r="C6" s="21">
        <v>9.1772999999999993E-2</v>
      </c>
      <c r="D6" s="21">
        <v>9.2732999999999996E-2</v>
      </c>
      <c r="E6" s="21">
        <v>5.7144E-2</v>
      </c>
      <c r="F6" s="21">
        <v>0.161658</v>
      </c>
      <c r="G6" s="21">
        <v>0.17436499999999999</v>
      </c>
      <c r="H6" s="21">
        <v>2.8930999999999998E-2</v>
      </c>
      <c r="I6" s="21">
        <v>6.8915000000000004E-2</v>
      </c>
      <c r="J6" s="21">
        <v>0.12697600000000001</v>
      </c>
      <c r="K6" s="21">
        <v>-0.35557</v>
      </c>
      <c r="L6" s="21">
        <v>0.105195</v>
      </c>
      <c r="M6" s="21">
        <v>0.111321</v>
      </c>
      <c r="N6" s="21">
        <v>2.9009999999999999E-3</v>
      </c>
      <c r="O6" s="21">
        <v>7.6243000000000005E-2</v>
      </c>
      <c r="P6" s="21">
        <v>4.8661000000000003E-2</v>
      </c>
      <c r="Q6" s="21">
        <v>9.9559999999999996E-3</v>
      </c>
      <c r="R6" s="21">
        <v>9.5701999999999995E-2</v>
      </c>
      <c r="S6" s="21">
        <v>1.3903E-2</v>
      </c>
      <c r="T6" s="21">
        <v>3.7443999999999998E-2</v>
      </c>
      <c r="U6" s="21">
        <v>2.4919999999999999E-3</v>
      </c>
      <c r="V6" s="21">
        <v>5.7347000000000002E-2</v>
      </c>
      <c r="W6" s="21">
        <v>6.0963000000000003E-2</v>
      </c>
      <c r="X6" s="21">
        <v>2.3966999999999999E-2</v>
      </c>
      <c r="Y6" s="21">
        <v>4.9170000000000004E-3</v>
      </c>
      <c r="Z6" s="21">
        <v>0.13759299999999999</v>
      </c>
      <c r="AA6" s="21">
        <v>3.5680999999999997E-2</v>
      </c>
      <c r="AB6" s="21">
        <v>0.19683999999999999</v>
      </c>
      <c r="AC6" s="21">
        <v>0.14715200000000001</v>
      </c>
      <c r="AD6" s="21">
        <v>0.12273299999999999</v>
      </c>
      <c r="AE6" s="21">
        <v>9.4192999999999999E-2</v>
      </c>
      <c r="AF6" s="21">
        <v>8.5632E-2</v>
      </c>
      <c r="AG6" s="21">
        <v>2.3979E-2</v>
      </c>
      <c r="AH6" s="21">
        <v>0.15013000000000001</v>
      </c>
    </row>
    <row r="7" spans="1:34" x14ac:dyDescent="0.25">
      <c r="A7" s="21" t="s">
        <v>362</v>
      </c>
      <c r="B7" s="21" t="s">
        <v>10</v>
      </c>
      <c r="C7" s="21">
        <v>3.9869000000000002E-2</v>
      </c>
      <c r="D7" s="21">
        <v>4.9881000000000002E-2</v>
      </c>
      <c r="E7" s="21">
        <v>1.3605000000000001E-2</v>
      </c>
      <c r="F7" s="21">
        <v>0.12016499999999999</v>
      </c>
      <c r="G7" s="21">
        <v>0.12312099999999999</v>
      </c>
      <c r="H7" s="21">
        <v>-1.9588000000000001E-2</v>
      </c>
      <c r="I7" s="21">
        <v>2.0469999999999999E-2</v>
      </c>
      <c r="J7" s="21">
        <v>8.4496000000000002E-2</v>
      </c>
      <c r="K7" s="21">
        <v>-0.38803100000000001</v>
      </c>
      <c r="L7" s="21">
        <v>5.3227999999999998E-2</v>
      </c>
      <c r="M7" s="21">
        <v>5.9253E-2</v>
      </c>
      <c r="N7" s="21">
        <v>-5.0398999999999999E-2</v>
      </c>
      <c r="O7" s="21">
        <v>1.3795999999999999E-2</v>
      </c>
      <c r="P7" s="21">
        <v>-2.6310000000000001E-3</v>
      </c>
      <c r="Q7" s="21">
        <v>-5.5028000000000001E-2</v>
      </c>
      <c r="R7" s="21">
        <v>4.4045000000000001E-2</v>
      </c>
      <c r="S7" s="21">
        <v>-4.2721000000000002E-2</v>
      </c>
      <c r="T7" s="21">
        <v>-9.8150000000000008E-3</v>
      </c>
      <c r="U7" s="21">
        <v>-4.2769000000000001E-2</v>
      </c>
      <c r="V7" s="21">
        <v>6.0860000000000003E-3</v>
      </c>
      <c r="W7" s="21">
        <v>1.8289999999999999E-3</v>
      </c>
      <c r="X7" s="21">
        <v>-2.8386999999999999E-2</v>
      </c>
      <c r="Y7" s="21">
        <v>-3.7316000000000002E-2</v>
      </c>
      <c r="Z7" s="21">
        <v>8.5745000000000002E-2</v>
      </c>
      <c r="AA7" s="21">
        <v>-1.0326E-2</v>
      </c>
      <c r="AB7" s="21">
        <v>0.15571399999999999</v>
      </c>
      <c r="AC7" s="21">
        <v>9.9316000000000002E-2</v>
      </c>
      <c r="AD7" s="21">
        <v>7.7529000000000001E-2</v>
      </c>
      <c r="AE7" s="21">
        <v>3.6419E-2</v>
      </c>
      <c r="AF7" s="21">
        <v>2.9840999999999999E-2</v>
      </c>
      <c r="AG7" s="21">
        <v>-2.0469999999999999E-2</v>
      </c>
      <c r="AH7" s="21">
        <v>0.102353</v>
      </c>
    </row>
    <row r="8" spans="1:34" x14ac:dyDescent="0.25">
      <c r="A8" s="21" t="s">
        <v>363</v>
      </c>
      <c r="B8" s="21" t="s">
        <v>11</v>
      </c>
      <c r="C8" s="21">
        <v>0.11099299999999999</v>
      </c>
      <c r="D8" s="21">
        <v>0.108042</v>
      </c>
      <c r="E8" s="21">
        <v>7.1587999999999999E-2</v>
      </c>
      <c r="F8" s="21">
        <v>0.180114</v>
      </c>
      <c r="G8" s="21">
        <v>0.19308800000000001</v>
      </c>
      <c r="H8" s="21">
        <v>4.6959000000000001E-2</v>
      </c>
      <c r="I8" s="21">
        <v>9.6250000000000002E-2</v>
      </c>
      <c r="J8" s="21">
        <v>0.146838</v>
      </c>
      <c r="K8" s="21">
        <v>-0.31895600000000002</v>
      </c>
      <c r="L8" s="21">
        <v>0.12414699999999999</v>
      </c>
      <c r="M8" s="21">
        <v>0.131496</v>
      </c>
      <c r="N8" s="21">
        <v>2.4194E-2</v>
      </c>
      <c r="O8" s="21">
        <v>9.7046999999999994E-2</v>
      </c>
      <c r="P8" s="21">
        <v>6.9564000000000001E-2</v>
      </c>
      <c r="Q8" s="21">
        <v>3.0572999999999999E-2</v>
      </c>
      <c r="R8" s="21">
        <v>0.11731800000000001</v>
      </c>
      <c r="S8" s="21">
        <v>3.4055000000000002E-2</v>
      </c>
      <c r="T8" s="21">
        <v>5.8112999999999998E-2</v>
      </c>
      <c r="U8" s="21">
        <v>2.1552000000000002E-2</v>
      </c>
      <c r="V8" s="21">
        <v>8.0504000000000006E-2</v>
      </c>
      <c r="W8" s="21">
        <v>8.0207000000000001E-2</v>
      </c>
      <c r="X8" s="21">
        <v>4.4379000000000002E-2</v>
      </c>
      <c r="Y8" s="21">
        <v>2.6318000000000001E-2</v>
      </c>
      <c r="Z8" s="21">
        <v>0.15717999999999999</v>
      </c>
      <c r="AA8" s="21">
        <v>5.2082999999999997E-2</v>
      </c>
      <c r="AB8" s="21">
        <v>0.21956000000000001</v>
      </c>
      <c r="AC8" s="21">
        <v>0.17371</v>
      </c>
      <c r="AD8" s="21">
        <v>0.14655000000000001</v>
      </c>
      <c r="AE8" s="21">
        <v>0.11358600000000001</v>
      </c>
      <c r="AF8" s="21">
        <v>0.10839600000000001</v>
      </c>
      <c r="AG8" s="21">
        <v>4.0978000000000001E-2</v>
      </c>
      <c r="AH8" s="21">
        <v>0.17329900000000001</v>
      </c>
    </row>
    <row r="9" spans="1:34" x14ac:dyDescent="0.25">
      <c r="A9" s="21" t="s">
        <v>364</v>
      </c>
      <c r="B9" s="21" t="s">
        <v>12</v>
      </c>
      <c r="C9" s="21">
        <v>3.2647000000000002E-2</v>
      </c>
      <c r="D9" s="21">
        <v>6.3779000000000002E-2</v>
      </c>
      <c r="E9" s="21">
        <v>0.12507599999999999</v>
      </c>
      <c r="F9" s="21">
        <v>0.110388</v>
      </c>
      <c r="G9" s="21">
        <v>0.107514</v>
      </c>
      <c r="H9" s="21">
        <v>-1.6142E-2</v>
      </c>
      <c r="I9" s="21">
        <v>1.5509E-2</v>
      </c>
      <c r="J9" s="21">
        <v>7.6203999999999994E-2</v>
      </c>
      <c r="K9" s="21">
        <v>-0.31895600000000002</v>
      </c>
      <c r="L9" s="21">
        <v>4.9170999999999999E-2</v>
      </c>
      <c r="M9" s="21">
        <v>4.1314999999999998E-2</v>
      </c>
      <c r="N9" s="21">
        <v>-4.6551000000000002E-2</v>
      </c>
      <c r="O9" s="21">
        <v>3.5599999999999998E-4</v>
      </c>
      <c r="P9" s="21">
        <v>-1.173E-3</v>
      </c>
      <c r="Q9" s="21">
        <v>-5.0174999999999997E-2</v>
      </c>
      <c r="R9" s="21">
        <v>2.9308000000000001E-2</v>
      </c>
      <c r="S9" s="21">
        <v>-4.1312000000000001E-2</v>
      </c>
      <c r="T9" s="21">
        <v>-8.3260000000000001E-3</v>
      </c>
      <c r="U9" s="21">
        <v>-2.7286000000000001E-2</v>
      </c>
      <c r="V9" s="21">
        <v>-4.66E-4</v>
      </c>
      <c r="W9" s="21">
        <v>-3.9329999999999999E-3</v>
      </c>
      <c r="X9" s="21">
        <v>-2.6443000000000001E-2</v>
      </c>
      <c r="Y9" s="21">
        <v>-2.7186999999999999E-2</v>
      </c>
      <c r="Z9" s="21">
        <v>6.3700000000000007E-2</v>
      </c>
      <c r="AA9" s="21">
        <v>-2.4889999999999999E-3</v>
      </c>
      <c r="AB9" s="21">
        <v>0.16635</v>
      </c>
      <c r="AC9" s="21">
        <v>7.9533000000000006E-2</v>
      </c>
      <c r="AD9" s="21">
        <v>6.1266000000000001E-2</v>
      </c>
      <c r="AE9" s="21">
        <v>2.019E-2</v>
      </c>
      <c r="AF9" s="21">
        <v>1.9597E-2</v>
      </c>
      <c r="AG9" s="21">
        <v>-1.5923E-2</v>
      </c>
      <c r="AH9" s="21">
        <v>7.7932000000000001E-2</v>
      </c>
    </row>
    <row r="10" spans="1:34" x14ac:dyDescent="0.25">
      <c r="A10" s="21" t="s">
        <v>365</v>
      </c>
      <c r="B10" s="21" t="s">
        <v>13</v>
      </c>
      <c r="C10" s="21">
        <v>0.13322700000000001</v>
      </c>
      <c r="D10" s="21">
        <v>0.12876099999999999</v>
      </c>
      <c r="E10" s="21">
        <v>6.8957000000000004E-2</v>
      </c>
      <c r="F10" s="21">
        <v>0.157779</v>
      </c>
      <c r="G10" s="21">
        <v>0.20474700000000001</v>
      </c>
      <c r="H10" s="21">
        <v>5.8396999999999998E-2</v>
      </c>
      <c r="I10" s="21">
        <v>8.7348999999999996E-2</v>
      </c>
      <c r="J10" s="21">
        <v>0.14463400000000001</v>
      </c>
      <c r="K10" s="21">
        <v>-0.27320800000000001</v>
      </c>
      <c r="L10" s="21">
        <v>0.117649</v>
      </c>
      <c r="M10" s="21">
        <v>0.14896899999999999</v>
      </c>
      <c r="N10" s="21">
        <v>3.3294999999999998E-2</v>
      </c>
      <c r="O10" s="21">
        <v>0.115325</v>
      </c>
      <c r="P10" s="21">
        <v>8.2541000000000003E-2</v>
      </c>
      <c r="Q10" s="21">
        <v>4.2494999999999998E-2</v>
      </c>
      <c r="R10" s="21">
        <v>0.119992</v>
      </c>
      <c r="S10" s="21">
        <v>5.4836000000000003E-2</v>
      </c>
      <c r="T10" s="21">
        <v>6.1447000000000002E-2</v>
      </c>
      <c r="U10" s="21">
        <v>4.8217999999999997E-2</v>
      </c>
      <c r="V10" s="21">
        <v>7.8301999999999997E-2</v>
      </c>
      <c r="W10" s="21">
        <v>0.108996</v>
      </c>
      <c r="X10" s="21">
        <v>7.4040999999999996E-2</v>
      </c>
      <c r="Y10" s="21">
        <v>1.9162999999999999E-2</v>
      </c>
      <c r="Z10" s="21">
        <v>0.16453100000000001</v>
      </c>
      <c r="AA10" s="21">
        <v>6.1891000000000002E-2</v>
      </c>
      <c r="AB10" s="21">
        <v>0.21576400000000001</v>
      </c>
      <c r="AC10" s="21">
        <v>0.15189</v>
      </c>
      <c r="AD10" s="21">
        <v>0.151004</v>
      </c>
      <c r="AE10" s="21">
        <v>0.143815</v>
      </c>
      <c r="AF10" s="21">
        <v>0.107529</v>
      </c>
      <c r="AG10" s="21">
        <v>5.774E-2</v>
      </c>
      <c r="AH10" s="21">
        <v>0.18012800000000001</v>
      </c>
    </row>
    <row r="11" spans="1:34" x14ac:dyDescent="0.25">
      <c r="A11" s="21" t="s">
        <v>366</v>
      </c>
      <c r="B11" s="21" t="s">
        <v>14</v>
      </c>
      <c r="C11" s="21">
        <v>4.0680000000000001E-2</v>
      </c>
      <c r="D11" s="21">
        <v>3.6865000000000002E-2</v>
      </c>
      <c r="E11" s="21">
        <v>1.2036E-2</v>
      </c>
      <c r="F11" s="21">
        <v>0.15368999999999999</v>
      </c>
      <c r="G11" s="21">
        <v>0.163241</v>
      </c>
      <c r="H11" s="21">
        <v>-7.0270000000000003E-3</v>
      </c>
      <c r="I11" s="21">
        <v>6.0907999999999997E-2</v>
      </c>
      <c r="J11" s="21">
        <v>6.3983999999999999E-2</v>
      </c>
      <c r="K11" s="21">
        <v>-0.27829399999999999</v>
      </c>
      <c r="L11" s="21">
        <v>4.3764999999999998E-2</v>
      </c>
      <c r="M11" s="21">
        <v>5.2498999999999997E-2</v>
      </c>
      <c r="N11" s="21">
        <v>-2.1332E-2</v>
      </c>
      <c r="O11" s="21">
        <v>3.0599000000000001E-2</v>
      </c>
      <c r="P11" s="21">
        <v>9.5709999999999996E-3</v>
      </c>
      <c r="Q11" s="21">
        <v>-6.9579999999999998E-3</v>
      </c>
      <c r="R11" s="21">
        <v>4.1099999999999998E-2</v>
      </c>
      <c r="S11" s="21">
        <v>-9.4780000000000003E-3</v>
      </c>
      <c r="T11" s="21">
        <v>-1.2700000000000001E-3</v>
      </c>
      <c r="U11" s="21">
        <v>-2.1486999999999999E-2</v>
      </c>
      <c r="V11" s="21">
        <v>1.6102000000000002E-2</v>
      </c>
      <c r="W11" s="21">
        <v>4.4347999999999999E-2</v>
      </c>
      <c r="X11" s="21">
        <v>-4.5409999999999999E-3</v>
      </c>
      <c r="Y11" s="21">
        <v>-1.9327E-2</v>
      </c>
      <c r="Z11" s="21">
        <v>0.12567800000000001</v>
      </c>
      <c r="AA11" s="21">
        <v>-1.9620000000000002E-3</v>
      </c>
      <c r="AB11" s="21">
        <v>0.110497</v>
      </c>
      <c r="AC11" s="21">
        <v>0.13891999999999999</v>
      </c>
      <c r="AD11" s="21">
        <v>0.113778</v>
      </c>
      <c r="AE11" s="21">
        <v>4.4402999999999998E-2</v>
      </c>
      <c r="AF11" s="21">
        <v>7.6051999999999995E-2</v>
      </c>
      <c r="AG11" s="21">
        <v>-6.6379999999999998E-3</v>
      </c>
      <c r="AH11" s="21">
        <v>8.1187999999999996E-2</v>
      </c>
    </row>
    <row r="12" spans="1:34" x14ac:dyDescent="0.25">
      <c r="A12" s="21" t="s">
        <v>367</v>
      </c>
      <c r="B12" s="21" t="s">
        <v>15</v>
      </c>
      <c r="C12" s="21">
        <v>0.121825</v>
      </c>
      <c r="D12" s="21">
        <v>0.120952</v>
      </c>
      <c r="E12" s="21">
        <v>8.7980000000000003E-2</v>
      </c>
      <c r="F12" s="21">
        <v>0.213642</v>
      </c>
      <c r="G12" s="21">
        <v>0.211594</v>
      </c>
      <c r="H12" s="21">
        <v>5.7099999999999998E-2</v>
      </c>
      <c r="I12" s="21">
        <v>0.105638</v>
      </c>
      <c r="J12" s="21">
        <v>0.15886900000000001</v>
      </c>
      <c r="K12" s="21">
        <v>-0.37515500000000002</v>
      </c>
      <c r="L12" s="21">
        <v>0.13666700000000001</v>
      </c>
      <c r="M12" s="21">
        <v>0.14790700000000001</v>
      </c>
      <c r="N12" s="21">
        <v>3.5187999999999997E-2</v>
      </c>
      <c r="O12" s="21">
        <v>0.114955</v>
      </c>
      <c r="P12" s="21">
        <v>7.8293000000000001E-2</v>
      </c>
      <c r="Q12" s="21">
        <v>4.2395000000000002E-2</v>
      </c>
      <c r="R12" s="21">
        <v>0.13398399999999999</v>
      </c>
      <c r="S12" s="21">
        <v>4.2189999999999998E-2</v>
      </c>
      <c r="T12" s="21">
        <v>6.5994999999999998E-2</v>
      </c>
      <c r="U12" s="21">
        <v>2.4650999999999999E-2</v>
      </c>
      <c r="V12" s="21">
        <v>9.1615000000000002E-2</v>
      </c>
      <c r="W12" s="21">
        <v>9.3992000000000006E-2</v>
      </c>
      <c r="X12" s="21">
        <v>5.3258E-2</v>
      </c>
      <c r="Y12" s="21">
        <v>2.7862999999999999E-2</v>
      </c>
      <c r="Z12" s="21">
        <v>0.173572</v>
      </c>
      <c r="AA12" s="21">
        <v>6.2470999999999999E-2</v>
      </c>
      <c r="AB12" s="21">
        <v>0.23826600000000001</v>
      </c>
      <c r="AC12" s="21">
        <v>0.195355</v>
      </c>
      <c r="AD12" s="21">
        <v>0.16347700000000001</v>
      </c>
      <c r="AE12" s="21">
        <v>0.13109599999999999</v>
      </c>
      <c r="AF12" s="21">
        <v>0.121516</v>
      </c>
      <c r="AG12" s="21">
        <v>5.1130000000000002E-2</v>
      </c>
      <c r="AH12" s="21">
        <v>0.18939900000000001</v>
      </c>
    </row>
    <row r="13" spans="1:34" x14ac:dyDescent="0.25">
      <c r="A13" s="21" t="s">
        <v>368</v>
      </c>
      <c r="B13" s="21" t="s">
        <v>16</v>
      </c>
      <c r="C13" s="21">
        <v>7.0315000000000003E-2</v>
      </c>
      <c r="D13" s="21">
        <v>7.3548000000000002E-2</v>
      </c>
      <c r="E13" s="21">
        <v>3.8954999999999997E-2</v>
      </c>
      <c r="F13" s="21">
        <v>0.134656</v>
      </c>
      <c r="G13" s="21">
        <v>0.15317800000000001</v>
      </c>
      <c r="H13" s="21">
        <v>1.0598E-2</v>
      </c>
      <c r="I13" s="21">
        <v>4.2722999999999997E-2</v>
      </c>
      <c r="J13" s="21">
        <v>0.106474</v>
      </c>
      <c r="K13" s="21">
        <v>-0.35649500000000001</v>
      </c>
      <c r="L13" s="21">
        <v>8.4703000000000001E-2</v>
      </c>
      <c r="M13" s="21">
        <v>8.6293999999999996E-2</v>
      </c>
      <c r="N13" s="21">
        <v>-1.9855000000000001E-2</v>
      </c>
      <c r="O13" s="21">
        <v>4.0911999999999997E-2</v>
      </c>
      <c r="P13" s="21">
        <v>2.7299E-2</v>
      </c>
      <c r="Q13" s="21">
        <v>-2.1259E-2</v>
      </c>
      <c r="R13" s="21">
        <v>7.4349999999999999E-2</v>
      </c>
      <c r="S13" s="21">
        <v>-1.4341E-2</v>
      </c>
      <c r="T13" s="21">
        <v>1.6483999999999999E-2</v>
      </c>
      <c r="U13" s="21">
        <v>-9.9509999999999998E-3</v>
      </c>
      <c r="V13" s="21">
        <v>3.1227999999999999E-2</v>
      </c>
      <c r="W13" s="21">
        <v>3.4200000000000001E-2</v>
      </c>
      <c r="X13" s="21">
        <v>2.3830000000000001E-3</v>
      </c>
      <c r="Y13" s="21">
        <v>-1.3601E-2</v>
      </c>
      <c r="Z13" s="21">
        <v>0.11194800000000001</v>
      </c>
      <c r="AA13" s="21">
        <v>1.7534999999999999E-2</v>
      </c>
      <c r="AB13" s="21">
        <v>0.17604500000000001</v>
      </c>
      <c r="AC13" s="21">
        <v>0.12041</v>
      </c>
      <c r="AD13" s="21">
        <v>9.7735000000000002E-2</v>
      </c>
      <c r="AE13" s="21">
        <v>6.6177E-2</v>
      </c>
      <c r="AF13" s="21">
        <v>5.5627999999999997E-2</v>
      </c>
      <c r="AG13" s="21">
        <v>6.7099999999999998E-3</v>
      </c>
      <c r="AH13" s="21">
        <v>0.13369</v>
      </c>
    </row>
    <row r="14" spans="1:34" x14ac:dyDescent="0.25">
      <c r="A14" s="21" t="s">
        <v>369</v>
      </c>
      <c r="B14" s="21" t="s">
        <v>182</v>
      </c>
      <c r="C14" s="21">
        <v>9.7965999999999998E-2</v>
      </c>
      <c r="D14" s="21">
        <v>9.7465999999999997E-2</v>
      </c>
      <c r="E14" s="21">
        <v>6.5023999999999998E-2</v>
      </c>
      <c r="F14" s="21">
        <v>0.17849899999999999</v>
      </c>
      <c r="G14" s="21">
        <v>0.19162499999999999</v>
      </c>
      <c r="H14" s="21">
        <v>1.9768000000000001E-2</v>
      </c>
      <c r="I14" s="21">
        <v>7.4444999999999997E-2</v>
      </c>
      <c r="J14" s="21">
        <v>0.13567399999999999</v>
      </c>
      <c r="K14" s="21">
        <v>-0.32866000000000001</v>
      </c>
      <c r="L14" s="21">
        <v>0.111885</v>
      </c>
      <c r="M14" s="21">
        <v>0.11911099999999999</v>
      </c>
      <c r="N14" s="21">
        <v>-6.5700000000000003E-4</v>
      </c>
      <c r="O14" s="21">
        <v>9.7188999999999998E-2</v>
      </c>
      <c r="P14" s="21">
        <v>5.9863E-2</v>
      </c>
      <c r="Q14" s="21">
        <v>2.7136E-2</v>
      </c>
      <c r="R14" s="21">
        <v>9.3282000000000004E-2</v>
      </c>
      <c r="S14" s="21">
        <v>2.4292999999999999E-2</v>
      </c>
      <c r="T14" s="21">
        <v>3.5293999999999999E-2</v>
      </c>
      <c r="U14" s="21">
        <v>1.7901E-2</v>
      </c>
      <c r="V14" s="21">
        <v>6.7735000000000004E-2</v>
      </c>
      <c r="W14" s="21">
        <v>6.8945000000000006E-2</v>
      </c>
      <c r="X14" s="21">
        <v>4.2202999999999997E-2</v>
      </c>
      <c r="Y14" s="21">
        <v>0.02</v>
      </c>
      <c r="Z14" s="21">
        <v>0.15068500000000001</v>
      </c>
      <c r="AA14" s="21">
        <v>3.2931000000000002E-2</v>
      </c>
      <c r="AB14" s="21">
        <v>0.213755</v>
      </c>
      <c r="AC14" s="21">
        <v>0.163158</v>
      </c>
      <c r="AD14" s="21">
        <v>0.13652500000000001</v>
      </c>
      <c r="AE14" s="21">
        <v>0.106609</v>
      </c>
      <c r="AF14" s="21">
        <v>9.9033999999999997E-2</v>
      </c>
      <c r="AG14" s="21">
        <v>3.0927E-2</v>
      </c>
      <c r="AH14" s="21">
        <v>0.15254799999999999</v>
      </c>
    </row>
    <row r="15" spans="1:34" x14ac:dyDescent="0.25">
      <c r="A15" s="21" t="s">
        <v>370</v>
      </c>
      <c r="B15" s="21" t="s">
        <v>2</v>
      </c>
      <c r="C15" s="21">
        <v>4.3929999999999997E-2</v>
      </c>
      <c r="D15" s="21">
        <v>3.8066000000000003E-2</v>
      </c>
      <c r="E15" s="21">
        <v>7.502E-3</v>
      </c>
      <c r="F15" s="21">
        <v>0.12241299999999999</v>
      </c>
      <c r="G15" s="21">
        <v>0.13356199999999999</v>
      </c>
      <c r="H15" s="21">
        <v>-2.5529E-2</v>
      </c>
      <c r="I15" s="21">
        <v>2.7049E-2</v>
      </c>
      <c r="J15" s="21">
        <v>7.7672000000000005E-2</v>
      </c>
      <c r="K15" s="21">
        <v>-0.42964599999999997</v>
      </c>
      <c r="L15" s="21">
        <v>4.6684999999999997E-2</v>
      </c>
      <c r="M15" s="21">
        <v>5.0333000000000003E-2</v>
      </c>
      <c r="N15" s="21">
        <v>-5.6464E-2</v>
      </c>
      <c r="O15" s="21">
        <v>-1.0125E-2</v>
      </c>
      <c r="P15" s="21">
        <v>-7.4679999999999998E-3</v>
      </c>
      <c r="Q15" s="21">
        <v>-4.4115000000000001E-2</v>
      </c>
      <c r="R15" s="21">
        <v>3.7325999999999998E-2</v>
      </c>
      <c r="S15" s="21">
        <v>-4.9709000000000003E-2</v>
      </c>
      <c r="T15" s="21">
        <v>-1.7371000000000001E-2</v>
      </c>
      <c r="U15" s="21">
        <v>-4.4540000000000003E-2</v>
      </c>
      <c r="V15" s="21">
        <v>3.9360000000000003E-3</v>
      </c>
      <c r="W15" s="21">
        <v>9.9860000000000001E-3</v>
      </c>
      <c r="X15" s="21">
        <v>-3.8223E-2</v>
      </c>
      <c r="Y15" s="21">
        <v>-2.5832999999999998E-2</v>
      </c>
      <c r="Z15" s="21">
        <v>8.6255999999999999E-2</v>
      </c>
      <c r="AA15" s="21">
        <v>-1.5640999999999999E-2</v>
      </c>
      <c r="AB15" s="21">
        <v>0.146477</v>
      </c>
      <c r="AC15" s="21">
        <v>0.10747</v>
      </c>
      <c r="AD15" s="21">
        <v>6.3316999999999998E-2</v>
      </c>
      <c r="AE15" s="21">
        <v>3.6345000000000002E-2</v>
      </c>
      <c r="AF15" s="21">
        <v>3.9510999999999998E-2</v>
      </c>
      <c r="AG15" s="21">
        <v>-7.7539999999999996E-3</v>
      </c>
      <c r="AH15" s="21">
        <v>0.10763499999999999</v>
      </c>
    </row>
    <row r="16" spans="1:34" x14ac:dyDescent="0.25">
      <c r="A16" s="21" t="s">
        <v>371</v>
      </c>
      <c r="B16" s="89" t="s">
        <v>17</v>
      </c>
      <c r="C16" s="21">
        <v>8.0597000000000002E-2</v>
      </c>
      <c r="D16" s="21">
        <v>8.3616999999999997E-2</v>
      </c>
      <c r="E16" s="21">
        <v>4.7973000000000002E-2</v>
      </c>
      <c r="F16" s="21">
        <v>0.152952</v>
      </c>
      <c r="G16" s="21">
        <v>0.16612399999999999</v>
      </c>
      <c r="H16" s="21">
        <v>1.8634999999999999E-2</v>
      </c>
      <c r="I16" s="21">
        <v>5.7151E-2</v>
      </c>
      <c r="J16" s="21">
        <v>0.120726</v>
      </c>
      <c r="K16" s="21">
        <v>-0.35468699999999997</v>
      </c>
      <c r="L16" s="21">
        <v>9.1608999999999996E-2</v>
      </c>
      <c r="M16" s="21">
        <v>9.5793000000000003E-2</v>
      </c>
      <c r="N16" s="21">
        <v>-1.7818000000000001E-2</v>
      </c>
      <c r="O16" s="21">
        <v>5.3740000000000003E-2</v>
      </c>
      <c r="P16" s="21">
        <v>3.6975000000000001E-2</v>
      </c>
      <c r="Q16" s="21">
        <v>-1.1995E-2</v>
      </c>
      <c r="R16" s="21">
        <v>8.2049999999999998E-2</v>
      </c>
      <c r="S16" s="21">
        <v>-2.3770000000000002E-3</v>
      </c>
      <c r="T16" s="21">
        <v>2.6935000000000001E-2</v>
      </c>
      <c r="U16" s="21">
        <v>2.2169999999999998E-3</v>
      </c>
      <c r="V16" s="21">
        <v>4.4305999999999998E-2</v>
      </c>
      <c r="W16" s="21">
        <v>4.2588000000000001E-2</v>
      </c>
      <c r="X16" s="21">
        <v>1.1561E-2</v>
      </c>
      <c r="Y16" s="21">
        <v>4.6099999999999998E-4</v>
      </c>
      <c r="Z16" s="21">
        <v>0.121021</v>
      </c>
      <c r="AA16" s="21">
        <v>2.4022000000000002E-2</v>
      </c>
      <c r="AB16" s="21">
        <v>0.18704200000000001</v>
      </c>
      <c r="AC16" s="21">
        <v>0.13573299999999999</v>
      </c>
      <c r="AD16" s="21">
        <v>0.116342</v>
      </c>
      <c r="AE16" s="21">
        <v>7.1773000000000003E-2</v>
      </c>
      <c r="AF16" s="21">
        <v>7.1609000000000006E-2</v>
      </c>
      <c r="AG16" s="21">
        <v>1.4822999999999999E-2</v>
      </c>
      <c r="AH16" s="21">
        <v>0.14125499999999999</v>
      </c>
    </row>
    <row r="17" spans="1:34" x14ac:dyDescent="0.25">
      <c r="A17" s="21" t="s">
        <v>372</v>
      </c>
      <c r="B17" s="89" t="s">
        <v>18</v>
      </c>
      <c r="C17" s="21">
        <v>5.0402000000000002E-2</v>
      </c>
      <c r="D17" s="21">
        <v>7.0416000000000006E-2</v>
      </c>
      <c r="E17" s="21">
        <v>2.6294000000000001E-2</v>
      </c>
      <c r="F17" s="21">
        <v>0.117272</v>
      </c>
      <c r="G17" s="21">
        <v>0.13855000000000001</v>
      </c>
      <c r="H17" s="21">
        <v>-9.4649999999999995E-3</v>
      </c>
      <c r="I17" s="21">
        <v>2.0819000000000001E-2</v>
      </c>
      <c r="J17" s="21">
        <v>0.104029</v>
      </c>
      <c r="K17" s="21">
        <v>-0.31223699999999999</v>
      </c>
      <c r="L17" s="21">
        <v>5.9103000000000003E-2</v>
      </c>
      <c r="M17" s="21">
        <v>6.2005999999999999E-2</v>
      </c>
      <c r="N17" s="21">
        <v>-4.5720999999999998E-2</v>
      </c>
      <c r="O17" s="21">
        <v>8.4220000000000007E-3</v>
      </c>
      <c r="P17" s="21">
        <v>2.002E-2</v>
      </c>
      <c r="Q17" s="21">
        <v>-5.4175000000000001E-2</v>
      </c>
      <c r="R17" s="21">
        <v>4.1484E-2</v>
      </c>
      <c r="S17" s="21">
        <v>-3.4576000000000003E-2</v>
      </c>
      <c r="T17" s="21">
        <v>7.8790000000000006E-3</v>
      </c>
      <c r="U17" s="21">
        <v>-1.4270000000000001E-3</v>
      </c>
      <c r="V17" s="21">
        <v>2.2262000000000001E-2</v>
      </c>
      <c r="W17" s="21">
        <v>1.1868E-2</v>
      </c>
      <c r="X17" s="21">
        <v>-9.9310000000000006E-3</v>
      </c>
      <c r="Y17" s="21">
        <v>-1.4744999999999999E-2</v>
      </c>
      <c r="Z17" s="21">
        <v>8.5154999999999995E-2</v>
      </c>
      <c r="AA17" s="21">
        <v>1.3470000000000001E-3</v>
      </c>
      <c r="AB17" s="21">
        <v>0.157636</v>
      </c>
      <c r="AC17" s="21">
        <v>9.5623E-2</v>
      </c>
      <c r="AD17" s="21">
        <v>8.5189000000000001E-2</v>
      </c>
      <c r="AE17" s="21">
        <v>2.7421000000000001E-2</v>
      </c>
      <c r="AF17" s="21">
        <v>4.4062999999999998E-2</v>
      </c>
      <c r="AG17" s="21">
        <v>5.1699999999999999E-4</v>
      </c>
      <c r="AH17" s="21">
        <v>0.11140600000000001</v>
      </c>
    </row>
    <row r="18" spans="1:34" x14ac:dyDescent="0.25">
      <c r="A18" s="21" t="s">
        <v>373</v>
      </c>
      <c r="B18" s="89" t="s">
        <v>19</v>
      </c>
      <c r="C18" s="21">
        <v>0.153362</v>
      </c>
      <c r="D18" s="21">
        <v>0.14372599999999999</v>
      </c>
      <c r="E18" s="21">
        <v>0.10757700000000001</v>
      </c>
      <c r="F18" s="21">
        <v>0.222584</v>
      </c>
      <c r="G18" s="21">
        <v>0.194886</v>
      </c>
      <c r="H18" s="21">
        <v>8.8636000000000006E-2</v>
      </c>
      <c r="I18" s="21">
        <v>0.13072400000000001</v>
      </c>
      <c r="J18" s="21">
        <v>0.117871</v>
      </c>
      <c r="K18" s="21">
        <v>-0.27924199999999999</v>
      </c>
      <c r="L18" s="21">
        <v>0.18243699999999999</v>
      </c>
      <c r="M18" s="21">
        <v>0.17247100000000001</v>
      </c>
      <c r="N18" s="21">
        <v>6.4383999999999997E-2</v>
      </c>
      <c r="O18" s="21">
        <v>0.13292200000000001</v>
      </c>
      <c r="P18" s="21">
        <v>0.11895500000000001</v>
      </c>
      <c r="Q18" s="21">
        <v>7.0823999999999998E-2</v>
      </c>
      <c r="R18" s="21">
        <v>0.16170599999999999</v>
      </c>
      <c r="S18" s="21">
        <v>6.9424E-2</v>
      </c>
      <c r="T18" s="21">
        <v>9.6645999999999996E-2</v>
      </c>
      <c r="U18" s="21">
        <v>6.1912000000000002E-2</v>
      </c>
      <c r="V18" s="21">
        <v>0.12415900000000001</v>
      </c>
      <c r="W18" s="21">
        <v>0.121585</v>
      </c>
      <c r="X18" s="21">
        <v>8.7258000000000002E-2</v>
      </c>
      <c r="Y18" s="21">
        <v>5.4276999999999999E-2</v>
      </c>
      <c r="Z18" s="21">
        <v>0.17033000000000001</v>
      </c>
      <c r="AA18" s="21">
        <v>9.7250000000000003E-2</v>
      </c>
      <c r="AB18" s="21">
        <v>0.22811999999999999</v>
      </c>
      <c r="AC18" s="21">
        <v>0.206044</v>
      </c>
      <c r="AD18" s="21">
        <v>0.16123399999999999</v>
      </c>
      <c r="AE18" s="21">
        <v>0.15128800000000001</v>
      </c>
      <c r="AF18" s="21">
        <v>0.144429</v>
      </c>
      <c r="AG18" s="21">
        <v>4.0903000000000002E-2</v>
      </c>
      <c r="AH18" s="21">
        <v>0.223445</v>
      </c>
    </row>
    <row r="19" spans="1:34" x14ac:dyDescent="0.25">
      <c r="A19" s="21" t="s">
        <v>374</v>
      </c>
      <c r="B19" s="89" t="s">
        <v>20</v>
      </c>
      <c r="C19" s="21">
        <v>0.10144</v>
      </c>
      <c r="D19" s="21">
        <v>9.1827000000000006E-2</v>
      </c>
      <c r="E19" s="21">
        <v>7.8643000000000005E-2</v>
      </c>
      <c r="F19" s="21">
        <v>0.16997899999999999</v>
      </c>
      <c r="G19" s="21">
        <v>0.15210799999999999</v>
      </c>
      <c r="H19" s="21">
        <v>4.7003000000000003E-2</v>
      </c>
      <c r="I19" s="21">
        <v>8.6082000000000006E-2</v>
      </c>
      <c r="J19" s="21">
        <v>0.112598</v>
      </c>
      <c r="K19" s="21">
        <v>-0.32508300000000001</v>
      </c>
      <c r="L19" s="21">
        <v>0.123848</v>
      </c>
      <c r="M19" s="21">
        <v>0.121625</v>
      </c>
      <c r="N19" s="21">
        <v>1.5225000000000001E-2</v>
      </c>
      <c r="O19" s="21">
        <v>8.6284E-2</v>
      </c>
      <c r="P19" s="21">
        <v>7.0777000000000007E-2</v>
      </c>
      <c r="Q19" s="21">
        <v>2.3313E-2</v>
      </c>
      <c r="R19" s="21">
        <v>0.11598600000000001</v>
      </c>
      <c r="S19" s="21">
        <v>3.2246999999999998E-2</v>
      </c>
      <c r="T19" s="21">
        <v>5.5580999999999998E-2</v>
      </c>
      <c r="U19" s="21">
        <v>3.1614000000000003E-2</v>
      </c>
      <c r="V19" s="21">
        <v>7.5221999999999997E-2</v>
      </c>
      <c r="W19" s="21">
        <v>7.3034000000000002E-2</v>
      </c>
      <c r="X19" s="21">
        <v>4.3119999999999999E-2</v>
      </c>
      <c r="Y19" s="21">
        <v>2.8622999999999999E-2</v>
      </c>
      <c r="Z19" s="21">
        <v>0.14352400000000001</v>
      </c>
      <c r="AA19" s="21">
        <v>5.3983000000000003E-2</v>
      </c>
      <c r="AB19" s="21">
        <v>0.18928700000000001</v>
      </c>
      <c r="AC19" s="21">
        <v>0.16814399999999999</v>
      </c>
      <c r="AD19" s="21">
        <v>0.14044599999999999</v>
      </c>
      <c r="AE19" s="21">
        <v>9.8720000000000002E-2</v>
      </c>
      <c r="AF19" s="21">
        <v>0.10269399999999999</v>
      </c>
      <c r="AG19" s="21">
        <v>4.0919999999999998E-2</v>
      </c>
      <c r="AH19" s="21">
        <v>0.15279499999999999</v>
      </c>
    </row>
    <row r="20" spans="1:34" x14ac:dyDescent="0.25">
      <c r="A20" s="21" t="s">
        <v>375</v>
      </c>
      <c r="B20" s="89" t="s">
        <v>21</v>
      </c>
      <c r="C20" s="21">
        <v>0.111597</v>
      </c>
      <c r="D20" s="21">
        <v>0.10381</v>
      </c>
      <c r="E20" s="21">
        <v>7.9552999999999999E-2</v>
      </c>
      <c r="F20" s="21">
        <v>0.16445799999999999</v>
      </c>
      <c r="G20" s="21">
        <v>0.19310099999999999</v>
      </c>
      <c r="H20" s="21">
        <v>4.6171999999999998E-2</v>
      </c>
      <c r="I20" s="21">
        <v>9.0648000000000006E-2</v>
      </c>
      <c r="J20" s="21">
        <v>0.146371</v>
      </c>
      <c r="K20" s="21">
        <v>-0.32837100000000002</v>
      </c>
      <c r="L20" s="21">
        <v>0.121549</v>
      </c>
      <c r="M20" s="21">
        <v>0.12887399999999999</v>
      </c>
      <c r="N20" s="21">
        <v>2.2197999999999999E-2</v>
      </c>
      <c r="O20" s="21">
        <v>9.0251999999999999E-2</v>
      </c>
      <c r="P20" s="21">
        <v>6.9564000000000001E-2</v>
      </c>
      <c r="Q20" s="21">
        <v>2.2373000000000001E-2</v>
      </c>
      <c r="R20" s="21">
        <v>0.11569500000000001</v>
      </c>
      <c r="S20" s="21">
        <v>2.9065000000000001E-2</v>
      </c>
      <c r="T20" s="21">
        <v>5.9644999999999997E-2</v>
      </c>
      <c r="U20" s="21">
        <v>2.6459E-2</v>
      </c>
      <c r="V20" s="21">
        <v>7.6453999999999994E-2</v>
      </c>
      <c r="W20" s="21">
        <v>7.7081999999999998E-2</v>
      </c>
      <c r="X20" s="21">
        <v>4.2083000000000002E-2</v>
      </c>
      <c r="Y20" s="21">
        <v>2.4978E-2</v>
      </c>
      <c r="Z20" s="21">
        <v>0.15734500000000001</v>
      </c>
      <c r="AA20" s="21">
        <v>5.5378999999999998E-2</v>
      </c>
      <c r="AB20" s="21">
        <v>0.228598</v>
      </c>
      <c r="AC20" s="21">
        <v>0.16092300000000001</v>
      </c>
      <c r="AD20" s="21">
        <v>0.138156</v>
      </c>
      <c r="AE20" s="21">
        <v>0.10888299999999999</v>
      </c>
      <c r="AF20" s="21">
        <v>0.10385800000000001</v>
      </c>
      <c r="AG20" s="21">
        <v>4.514E-2</v>
      </c>
      <c r="AH20" s="21">
        <v>0.18218599999999999</v>
      </c>
    </row>
    <row r="21" spans="1:34" x14ac:dyDescent="0.25">
      <c r="A21" s="21" t="s">
        <v>376</v>
      </c>
      <c r="B21" s="89" t="s">
        <v>22</v>
      </c>
      <c r="C21" s="21">
        <v>0.14004800000000001</v>
      </c>
      <c r="D21" s="21">
        <v>0.123725</v>
      </c>
      <c r="E21" s="21">
        <v>9.9343000000000001E-2</v>
      </c>
      <c r="F21" s="21">
        <v>0.17496300000000001</v>
      </c>
      <c r="G21" s="21">
        <v>0.216472</v>
      </c>
      <c r="H21" s="21">
        <v>7.2807999999999998E-2</v>
      </c>
      <c r="I21" s="21">
        <v>0.108985</v>
      </c>
      <c r="J21" s="21">
        <v>0.16220799999999999</v>
      </c>
      <c r="K21" s="21">
        <v>-0.27410200000000001</v>
      </c>
      <c r="L21" s="21">
        <v>0.15066399999999999</v>
      </c>
      <c r="M21" s="21">
        <v>0.15759400000000001</v>
      </c>
      <c r="N21" s="21">
        <v>4.3522999999999999E-2</v>
      </c>
      <c r="O21" s="21">
        <v>0.11738999999999999</v>
      </c>
      <c r="P21" s="21">
        <v>9.9616999999999997E-2</v>
      </c>
      <c r="Q21" s="21">
        <v>5.2955000000000002E-2</v>
      </c>
      <c r="R21" s="21">
        <v>0.14313200000000001</v>
      </c>
      <c r="S21" s="21">
        <v>6.0232000000000001E-2</v>
      </c>
      <c r="T21" s="21">
        <v>8.0328999999999998E-2</v>
      </c>
      <c r="U21" s="21">
        <v>5.9367999999999997E-2</v>
      </c>
      <c r="V21" s="21">
        <v>9.7124000000000002E-2</v>
      </c>
      <c r="W21" s="21">
        <v>0.101433</v>
      </c>
      <c r="X21" s="21">
        <v>7.2228000000000001E-2</v>
      </c>
      <c r="Y21" s="21">
        <v>4.9279000000000003E-2</v>
      </c>
      <c r="Z21" s="21">
        <v>0.177231</v>
      </c>
      <c r="AA21" s="21">
        <v>8.5087999999999997E-2</v>
      </c>
      <c r="AB21" s="21">
        <v>0.23280400000000001</v>
      </c>
      <c r="AC21" s="21">
        <v>0.17744199999999999</v>
      </c>
      <c r="AD21" s="21">
        <v>0.124781</v>
      </c>
      <c r="AE21" s="21">
        <v>0.131603</v>
      </c>
      <c r="AF21" s="21">
        <v>0.128085</v>
      </c>
      <c r="AG21" s="21">
        <v>7.0943999999999993E-2</v>
      </c>
      <c r="AH21" s="21">
        <v>0.20569100000000001</v>
      </c>
    </row>
    <row r="22" spans="1:34" x14ac:dyDescent="0.25">
      <c r="A22" s="21" t="s">
        <v>377</v>
      </c>
      <c r="B22" s="89" t="s">
        <v>23</v>
      </c>
      <c r="C22" s="21">
        <v>0.15370800000000001</v>
      </c>
      <c r="D22" s="21">
        <v>0.125222</v>
      </c>
      <c r="E22" s="21">
        <v>0.112327</v>
      </c>
      <c r="F22" s="21">
        <v>0.20530699999999999</v>
      </c>
      <c r="G22" s="21">
        <v>0.21770700000000001</v>
      </c>
      <c r="H22" s="21">
        <v>8.2293000000000005E-2</v>
      </c>
      <c r="I22" s="21">
        <v>0.134045</v>
      </c>
      <c r="J22" s="21">
        <v>0.17288400000000001</v>
      </c>
      <c r="K22" s="21">
        <v>-0.21970600000000001</v>
      </c>
      <c r="L22" s="21">
        <v>0.13738900000000001</v>
      </c>
      <c r="M22" s="21">
        <v>0.16287599999999999</v>
      </c>
      <c r="N22" s="21">
        <v>6.003E-2</v>
      </c>
      <c r="O22" s="21">
        <v>0.115579</v>
      </c>
      <c r="P22" s="21">
        <v>0.11601300000000001</v>
      </c>
      <c r="Q22" s="21">
        <v>5.9830000000000001E-2</v>
      </c>
      <c r="R22" s="21">
        <v>0.14967800000000001</v>
      </c>
      <c r="S22" s="21">
        <v>7.2688000000000003E-2</v>
      </c>
      <c r="T22" s="21">
        <v>0.10005</v>
      </c>
      <c r="U22" s="21">
        <v>8.6399000000000004E-2</v>
      </c>
      <c r="V22" s="21">
        <v>0.118338</v>
      </c>
      <c r="W22" s="21">
        <v>0.11253000000000001</v>
      </c>
      <c r="X22" s="21">
        <v>9.0690999999999994E-2</v>
      </c>
      <c r="Y22" s="21">
        <v>6.9431000000000007E-2</v>
      </c>
      <c r="Z22" s="21">
        <v>0.182945</v>
      </c>
      <c r="AA22" s="21">
        <v>9.8712999999999995E-2</v>
      </c>
      <c r="AB22" s="21">
        <v>0.21686800000000001</v>
      </c>
      <c r="AC22" s="21">
        <v>0.189386</v>
      </c>
      <c r="AD22" s="21">
        <v>0.17155300000000001</v>
      </c>
      <c r="AE22" s="21">
        <v>0.135904</v>
      </c>
      <c r="AF22" s="21">
        <v>0.137715</v>
      </c>
      <c r="AG22" s="21">
        <v>8.5706000000000004E-2</v>
      </c>
      <c r="AH22" s="21">
        <v>0.18212400000000001</v>
      </c>
    </row>
    <row r="23" spans="1:34" x14ac:dyDescent="0.25">
      <c r="A23" s="21" t="s">
        <v>378</v>
      </c>
      <c r="B23" s="89" t="s">
        <v>24</v>
      </c>
      <c r="C23" s="21">
        <v>9.8110000000000003E-2</v>
      </c>
      <c r="D23" s="21">
        <v>9.7303000000000001E-2</v>
      </c>
      <c r="E23" s="21">
        <v>6.1754999999999997E-2</v>
      </c>
      <c r="F23" s="21">
        <v>0.16157199999999999</v>
      </c>
      <c r="G23" s="21">
        <v>0.17614199999999999</v>
      </c>
      <c r="H23" s="21">
        <v>3.7361999999999999E-2</v>
      </c>
      <c r="I23" s="21">
        <v>7.7388999999999999E-2</v>
      </c>
      <c r="J23" s="21">
        <v>0.13425400000000001</v>
      </c>
      <c r="K23" s="21">
        <v>-0.32385599999999998</v>
      </c>
      <c r="L23" s="21">
        <v>0.10839600000000001</v>
      </c>
      <c r="M23" s="21">
        <v>0.111997</v>
      </c>
      <c r="N23" s="21">
        <v>4.7679999999999997E-3</v>
      </c>
      <c r="O23" s="21">
        <v>6.8774000000000002E-2</v>
      </c>
      <c r="P23" s="21">
        <v>5.6182000000000003E-2</v>
      </c>
      <c r="Q23" s="21">
        <v>1.8349000000000001E-2</v>
      </c>
      <c r="R23" s="21">
        <v>0.10061</v>
      </c>
      <c r="S23" s="21">
        <v>1.8908999999999999E-2</v>
      </c>
      <c r="T23" s="21">
        <v>4.1568000000000001E-2</v>
      </c>
      <c r="U23" s="21">
        <v>2.3047000000000002E-2</v>
      </c>
      <c r="V23" s="21">
        <v>5.9916999999999998E-2</v>
      </c>
      <c r="W23" s="21">
        <v>6.5421000000000007E-2</v>
      </c>
      <c r="X23" s="21">
        <v>3.5715999999999998E-2</v>
      </c>
      <c r="Y23" s="21">
        <v>2.0917999999999999E-2</v>
      </c>
      <c r="Z23" s="21">
        <v>0.13450599999999999</v>
      </c>
      <c r="AA23" s="21">
        <v>3.8668000000000001E-2</v>
      </c>
      <c r="AB23" s="21">
        <v>0.20757400000000001</v>
      </c>
      <c r="AC23" s="21">
        <v>0.14779100000000001</v>
      </c>
      <c r="AD23" s="21">
        <v>0.117059</v>
      </c>
      <c r="AE23" s="21">
        <v>9.9754999999999996E-2</v>
      </c>
      <c r="AF23" s="21">
        <v>8.8643E-2</v>
      </c>
      <c r="AG23" s="21">
        <v>3.9489000000000003E-2</v>
      </c>
      <c r="AH23" s="21">
        <v>0.15845999999999999</v>
      </c>
    </row>
    <row r="24" spans="1:34" x14ac:dyDescent="0.25">
      <c r="A24" s="21" t="s">
        <v>379</v>
      </c>
      <c r="B24" s="89" t="s">
        <v>25</v>
      </c>
      <c r="C24" s="21">
        <v>0.162692</v>
      </c>
      <c r="D24" s="21">
        <v>0.143594</v>
      </c>
      <c r="E24" s="21">
        <v>0.11708</v>
      </c>
      <c r="F24" s="21">
        <v>0.22161800000000001</v>
      </c>
      <c r="G24" s="21">
        <v>0.20669999999999999</v>
      </c>
      <c r="H24" s="21">
        <v>8.9190000000000005E-2</v>
      </c>
      <c r="I24" s="21">
        <v>0.13627700000000001</v>
      </c>
      <c r="J24" s="21">
        <v>0.17493600000000001</v>
      </c>
      <c r="K24" s="21">
        <v>-0.27577000000000002</v>
      </c>
      <c r="L24" s="21">
        <v>0.157079</v>
      </c>
      <c r="M24" s="21">
        <v>0.162719</v>
      </c>
      <c r="N24" s="21">
        <v>6.2232999999999997E-2</v>
      </c>
      <c r="O24" s="21">
        <v>0.133246</v>
      </c>
      <c r="P24" s="21">
        <v>0.114402</v>
      </c>
      <c r="Q24" s="21">
        <v>7.0042999999999994E-2</v>
      </c>
      <c r="R24" s="21">
        <v>0.15346899999999999</v>
      </c>
      <c r="S24" s="21">
        <v>7.6899999999999996E-2</v>
      </c>
      <c r="T24" s="21">
        <v>0.100761</v>
      </c>
      <c r="U24" s="21">
        <v>7.1312E-2</v>
      </c>
      <c r="V24" s="21">
        <v>0.120518</v>
      </c>
      <c r="W24" s="21">
        <v>0.123377</v>
      </c>
      <c r="X24" s="21">
        <v>9.0961E-2</v>
      </c>
      <c r="Y24" s="21">
        <v>6.6714999999999997E-2</v>
      </c>
      <c r="Z24" s="21">
        <v>0.19031699999999999</v>
      </c>
      <c r="AA24" s="21">
        <v>9.6792000000000003E-2</v>
      </c>
      <c r="AB24" s="21">
        <v>0.233486</v>
      </c>
      <c r="AC24" s="21">
        <v>0.20918400000000001</v>
      </c>
      <c r="AD24" s="21">
        <v>0.168902</v>
      </c>
      <c r="AE24" s="21">
        <v>0.15828200000000001</v>
      </c>
      <c r="AF24" s="21">
        <v>0.13619200000000001</v>
      </c>
      <c r="AG24" s="21">
        <v>9.2977000000000004E-2</v>
      </c>
      <c r="AH24" s="21">
        <v>0.229241</v>
      </c>
    </row>
    <row r="25" spans="1:34" x14ac:dyDescent="0.25">
      <c r="A25" s="21" t="s">
        <v>380</v>
      </c>
      <c r="B25" s="89" t="s">
        <v>26</v>
      </c>
      <c r="C25" s="21">
        <v>0.10448200000000001</v>
      </c>
      <c r="D25" s="21">
        <v>0.100201</v>
      </c>
      <c r="E25" s="21">
        <v>0.12124799999999999</v>
      </c>
      <c r="F25" s="21">
        <v>0.22552900000000001</v>
      </c>
      <c r="G25" s="21">
        <v>0.16009200000000001</v>
      </c>
      <c r="H25" s="21">
        <v>5.2051E-2</v>
      </c>
      <c r="I25" s="21">
        <v>8.3565E-2</v>
      </c>
      <c r="J25" s="21">
        <v>0.12531800000000001</v>
      </c>
      <c r="K25" s="21">
        <v>-0.27374799999999999</v>
      </c>
      <c r="L25" s="21">
        <v>0.119328</v>
      </c>
      <c r="M25" s="21">
        <v>0.116785</v>
      </c>
      <c r="N25" s="21">
        <v>5.9677000000000001E-2</v>
      </c>
      <c r="O25" s="21">
        <v>0.10732999999999999</v>
      </c>
      <c r="P25" s="21">
        <v>6.5028000000000002E-2</v>
      </c>
      <c r="Q25" s="21">
        <v>3.9766999999999997E-2</v>
      </c>
      <c r="R25" s="21">
        <v>0.126111</v>
      </c>
      <c r="S25" s="21">
        <v>3.7103999999999998E-2</v>
      </c>
      <c r="T25" s="21">
        <v>9.9886000000000003E-2</v>
      </c>
      <c r="U25" s="21">
        <v>4.3728000000000003E-2</v>
      </c>
      <c r="V25" s="21">
        <v>0.11779299999999999</v>
      </c>
      <c r="W25" s="21">
        <v>8.5080000000000003E-2</v>
      </c>
      <c r="X25" s="21">
        <v>5.3844999999999997E-2</v>
      </c>
      <c r="Y25" s="21">
        <v>7.4218000000000006E-2</v>
      </c>
      <c r="Z25" s="21">
        <v>0.14597099999999999</v>
      </c>
      <c r="AA25" s="21">
        <v>8.3061999999999997E-2</v>
      </c>
      <c r="AB25" s="21">
        <v>0.19897999999999999</v>
      </c>
      <c r="AC25" s="21">
        <v>0.21093899999999999</v>
      </c>
      <c r="AD25" s="21">
        <v>0.123722</v>
      </c>
      <c r="AE25" s="21">
        <v>0.12656400000000001</v>
      </c>
      <c r="AF25" s="21">
        <v>0.13001199999999999</v>
      </c>
      <c r="AG25" s="21">
        <v>7.3868000000000003E-2</v>
      </c>
      <c r="AH25" s="21">
        <v>0.14596600000000001</v>
      </c>
    </row>
    <row r="26" spans="1:34" x14ac:dyDescent="0.25">
      <c r="A26" s="21" t="s">
        <v>381</v>
      </c>
      <c r="B26" s="89" t="s">
        <v>27</v>
      </c>
      <c r="C26" s="21">
        <v>9.3349000000000001E-2</v>
      </c>
      <c r="D26" s="21">
        <v>9.3883999999999995E-2</v>
      </c>
      <c r="E26" s="21">
        <v>6.3145999999999994E-2</v>
      </c>
      <c r="F26" s="21">
        <v>0.174153</v>
      </c>
      <c r="G26" s="21">
        <v>0.168549</v>
      </c>
      <c r="H26" s="21">
        <v>2.9305999999999999E-2</v>
      </c>
      <c r="I26" s="21">
        <v>8.0251000000000003E-2</v>
      </c>
      <c r="J26" s="21">
        <v>0.132107</v>
      </c>
      <c r="K26" s="21">
        <v>-0.36048799999999998</v>
      </c>
      <c r="L26" s="21">
        <v>0.10416300000000001</v>
      </c>
      <c r="M26" s="21">
        <v>0.114582</v>
      </c>
      <c r="N26" s="21">
        <v>-4.6900000000000002E-4</v>
      </c>
      <c r="O26" s="21">
        <v>6.8014000000000005E-2</v>
      </c>
      <c r="P26" s="21">
        <v>5.1269000000000002E-2</v>
      </c>
      <c r="Q26" s="21">
        <v>-9.2599999999999996E-4</v>
      </c>
      <c r="R26" s="21">
        <v>0.101622</v>
      </c>
      <c r="S26" s="21">
        <v>9.8969999999999995E-3</v>
      </c>
      <c r="T26" s="21">
        <v>3.8927000000000003E-2</v>
      </c>
      <c r="U26" s="21">
        <v>1.2043E-2</v>
      </c>
      <c r="V26" s="21">
        <v>6.1913999999999997E-2</v>
      </c>
      <c r="W26" s="21">
        <v>6.3351000000000005E-2</v>
      </c>
      <c r="X26" s="21">
        <v>2.1898999999999998E-2</v>
      </c>
      <c r="Y26" s="21">
        <v>1.3886000000000001E-2</v>
      </c>
      <c r="Z26" s="21">
        <v>0.140046</v>
      </c>
      <c r="AA26" s="21">
        <v>3.7822000000000001E-2</v>
      </c>
      <c r="AB26" s="21">
        <v>0.190826</v>
      </c>
      <c r="AC26" s="21">
        <v>0.16115399999999999</v>
      </c>
      <c r="AD26" s="21">
        <v>0.122331</v>
      </c>
      <c r="AE26" s="21">
        <v>9.4130000000000005E-2</v>
      </c>
      <c r="AF26" s="21">
        <v>9.2953999999999995E-2</v>
      </c>
      <c r="AG26" s="21">
        <v>3.5158000000000002E-2</v>
      </c>
      <c r="AH26" s="21">
        <v>0.16536300000000001</v>
      </c>
    </row>
    <row r="27" spans="1:34" x14ac:dyDescent="0.25">
      <c r="A27" s="21" t="s">
        <v>382</v>
      </c>
      <c r="B27" s="89" t="s">
        <v>6</v>
      </c>
      <c r="C27" s="21">
        <v>0.13505800000000001</v>
      </c>
      <c r="D27" s="21">
        <v>8.1032999999999994E-2</v>
      </c>
      <c r="E27" s="21">
        <v>0.115479</v>
      </c>
      <c r="F27" s="21">
        <v>0.22619700000000001</v>
      </c>
      <c r="G27" s="21">
        <v>0.18504399999999999</v>
      </c>
      <c r="H27" s="21">
        <v>8.7456000000000006E-2</v>
      </c>
      <c r="I27" s="21">
        <v>0.125496</v>
      </c>
      <c r="J27" s="21">
        <v>0.12526599999999999</v>
      </c>
      <c r="K27" s="21">
        <v>-0.26871499999999998</v>
      </c>
      <c r="L27" s="21">
        <v>0.16719899999999999</v>
      </c>
      <c r="M27" s="21">
        <v>0.16369500000000001</v>
      </c>
      <c r="N27" s="21">
        <v>5.1494999999999999E-2</v>
      </c>
      <c r="O27" s="21">
        <v>0.11776</v>
      </c>
      <c r="P27" s="21">
        <v>0.10148500000000001</v>
      </c>
      <c r="Q27" s="21">
        <v>2.7394999999999999E-2</v>
      </c>
      <c r="R27" s="21">
        <v>0.152444</v>
      </c>
      <c r="S27" s="21">
        <v>5.0229999999999997E-2</v>
      </c>
      <c r="T27" s="21">
        <v>9.3179999999999999E-2</v>
      </c>
      <c r="U27" s="21">
        <v>3.4465999999999997E-2</v>
      </c>
      <c r="V27" s="21">
        <v>0.107902</v>
      </c>
      <c r="W27" s="21">
        <v>0.10714600000000001</v>
      </c>
      <c r="X27" s="21">
        <v>5.6760999999999999E-2</v>
      </c>
      <c r="Y27" s="21">
        <v>7.0763000000000006E-2</v>
      </c>
      <c r="Z27" s="21">
        <v>0.16614599999999999</v>
      </c>
      <c r="AA27" s="21">
        <v>9.6827999999999997E-2</v>
      </c>
      <c r="AB27" s="21">
        <v>0.18632499999999999</v>
      </c>
      <c r="AC27" s="21">
        <v>0.203787</v>
      </c>
      <c r="AD27" s="21">
        <v>0.104324</v>
      </c>
      <c r="AE27" s="21">
        <v>0.131803</v>
      </c>
      <c r="AF27" s="21">
        <v>0.138958</v>
      </c>
      <c r="AG27" s="21">
        <v>4.3589000000000003E-2</v>
      </c>
      <c r="AH27" s="21">
        <v>0.215119</v>
      </c>
    </row>
    <row r="28" spans="1:34" x14ac:dyDescent="0.25">
      <c r="A28" s="21" t="s">
        <v>383</v>
      </c>
      <c r="B28" s="21" t="s">
        <v>28</v>
      </c>
      <c r="C28" s="21">
        <v>0.108649</v>
      </c>
      <c r="D28" s="21">
        <v>0.101539</v>
      </c>
      <c r="E28" s="21">
        <v>6.4699999999999994E-2</v>
      </c>
      <c r="F28" s="21">
        <v>0.181897</v>
      </c>
      <c r="G28" s="21">
        <v>0.19784199999999999</v>
      </c>
      <c r="H28" s="21">
        <v>3.3893E-2</v>
      </c>
      <c r="I28" s="21">
        <v>7.5578000000000006E-2</v>
      </c>
      <c r="J28" s="21">
        <v>0.14297899999999999</v>
      </c>
      <c r="K28" s="21">
        <v>-0.32082500000000003</v>
      </c>
      <c r="L28" s="21">
        <v>0.10997</v>
      </c>
      <c r="M28" s="21">
        <v>0.124418</v>
      </c>
      <c r="N28" s="21">
        <v>1.779E-2</v>
      </c>
      <c r="O28" s="21">
        <v>9.3546000000000004E-2</v>
      </c>
      <c r="P28" s="21">
        <v>6.4994999999999997E-2</v>
      </c>
      <c r="Q28" s="21">
        <v>3.8008E-2</v>
      </c>
      <c r="R28" s="21">
        <v>0.10750899999999999</v>
      </c>
      <c r="S28" s="21">
        <v>3.8170999999999997E-2</v>
      </c>
      <c r="T28" s="21">
        <v>3.8127000000000001E-2</v>
      </c>
      <c r="U28" s="21">
        <v>3.0557999999999998E-2</v>
      </c>
      <c r="V28" s="21">
        <v>6.7586999999999994E-2</v>
      </c>
      <c r="W28" s="21">
        <v>8.6402000000000007E-2</v>
      </c>
      <c r="X28" s="21">
        <v>4.8480000000000002E-2</v>
      </c>
      <c r="Y28" s="21">
        <v>2.1642999999999999E-2</v>
      </c>
      <c r="Z28" s="21">
        <v>0.153724</v>
      </c>
      <c r="AA28" s="21">
        <v>5.0143E-2</v>
      </c>
      <c r="AB28" s="21">
        <v>0.20394799999999999</v>
      </c>
      <c r="AC28" s="21">
        <v>0.16281799999999999</v>
      </c>
      <c r="AD28" s="21">
        <v>0.143349</v>
      </c>
      <c r="AE28" s="21">
        <v>0.121202</v>
      </c>
      <c r="AF28" s="21">
        <v>9.9293000000000006E-2</v>
      </c>
      <c r="AG28" s="21">
        <v>4.1382000000000002E-2</v>
      </c>
      <c r="AH28" s="21">
        <v>0.15384300000000001</v>
      </c>
    </row>
    <row r="29" spans="1:34" x14ac:dyDescent="0.25">
      <c r="A29" s="21" t="s">
        <v>384</v>
      </c>
      <c r="B29" s="21" t="s">
        <v>29</v>
      </c>
      <c r="C29" s="21">
        <v>8.6545999999999998E-2</v>
      </c>
      <c r="D29" s="21">
        <v>8.2151000000000002E-2</v>
      </c>
      <c r="E29" s="21">
        <v>4.4269000000000003E-2</v>
      </c>
      <c r="F29" s="21">
        <v>0.157166</v>
      </c>
      <c r="G29" s="21">
        <v>0.173536</v>
      </c>
      <c r="H29" s="21">
        <v>1.447E-2</v>
      </c>
      <c r="I29" s="21">
        <v>5.5636999999999999E-2</v>
      </c>
      <c r="J29" s="21">
        <v>0.121861</v>
      </c>
      <c r="K29" s="21">
        <v>-0.35514499999999999</v>
      </c>
      <c r="L29" s="21">
        <v>8.7627999999999998E-2</v>
      </c>
      <c r="M29" s="21">
        <v>0.10388600000000001</v>
      </c>
      <c r="N29" s="21">
        <v>-7.6899999999999998E-3</v>
      </c>
      <c r="O29" s="21">
        <v>6.7807999999999993E-2</v>
      </c>
      <c r="P29" s="21">
        <v>4.1499000000000001E-2</v>
      </c>
      <c r="Q29" s="21">
        <v>9.3200000000000002E-3</v>
      </c>
      <c r="R29" s="21">
        <v>8.2377000000000006E-2</v>
      </c>
      <c r="S29" s="21">
        <v>9.3760000000000007E-3</v>
      </c>
      <c r="T29" s="21">
        <v>2.3730999999999999E-2</v>
      </c>
      <c r="U29" s="21">
        <v>5.6179999999999997E-3</v>
      </c>
      <c r="V29" s="21">
        <v>4.4436000000000003E-2</v>
      </c>
      <c r="W29" s="21">
        <v>5.8879000000000001E-2</v>
      </c>
      <c r="X29" s="21">
        <v>2.4903000000000002E-2</v>
      </c>
      <c r="Y29" s="21">
        <v>4.0769999999999999E-3</v>
      </c>
      <c r="Z29" s="21">
        <v>0.13150300000000001</v>
      </c>
      <c r="AA29" s="21">
        <v>2.6314000000000001E-2</v>
      </c>
      <c r="AB29" s="21">
        <v>0.19051799999999999</v>
      </c>
      <c r="AC29" s="21">
        <v>0.138736</v>
      </c>
      <c r="AD29" s="21">
        <v>0.118407</v>
      </c>
      <c r="AE29" s="21">
        <v>8.9624999999999996E-2</v>
      </c>
      <c r="AF29" s="21">
        <v>7.5083999999999998E-2</v>
      </c>
      <c r="AG29" s="21">
        <v>1.9317999999999998E-2</v>
      </c>
      <c r="AH29" s="21">
        <v>0.13344600000000001</v>
      </c>
    </row>
    <row r="30" spans="1:34" x14ac:dyDescent="0.25">
      <c r="A30" s="21" t="s">
        <v>385</v>
      </c>
      <c r="B30" s="21" t="s">
        <v>183</v>
      </c>
      <c r="C30" s="21">
        <v>7.7687999999999993E-2</v>
      </c>
      <c r="D30" s="21">
        <v>7.5145000000000003E-2</v>
      </c>
      <c r="E30" s="21">
        <v>3.5972999999999998E-2</v>
      </c>
      <c r="F30" s="21">
        <v>0.14571899999999999</v>
      </c>
      <c r="G30" s="21">
        <v>0.16322</v>
      </c>
      <c r="H30" s="21">
        <v>8.4790000000000004E-3</v>
      </c>
      <c r="I30" s="21">
        <v>4.0259999999999997E-2</v>
      </c>
      <c r="J30" s="21">
        <v>0.114942</v>
      </c>
      <c r="K30" s="21">
        <v>-0.35434900000000003</v>
      </c>
      <c r="L30" s="21">
        <v>7.6146000000000005E-2</v>
      </c>
      <c r="M30" s="21">
        <v>9.2152999999999999E-2</v>
      </c>
      <c r="N30" s="21">
        <v>-1.5737000000000001E-2</v>
      </c>
      <c r="O30" s="21">
        <v>5.0160000000000003E-2</v>
      </c>
      <c r="P30" s="21">
        <v>3.2398000000000003E-2</v>
      </c>
      <c r="Q30" s="21">
        <v>1.1310000000000001E-3</v>
      </c>
      <c r="R30" s="21">
        <v>6.8540000000000004E-2</v>
      </c>
      <c r="S30" s="21">
        <v>-2.8210000000000002E-3</v>
      </c>
      <c r="T30" s="21">
        <v>4.0769999999999999E-3</v>
      </c>
      <c r="U30" s="21">
        <v>-4.0299999999999998E-4</v>
      </c>
      <c r="V30" s="21">
        <v>3.0173999999999999E-2</v>
      </c>
      <c r="W30" s="21">
        <v>4.5116000000000003E-2</v>
      </c>
      <c r="X30" s="21">
        <v>1.2128999999999999E-2</v>
      </c>
      <c r="Y30" s="21">
        <v>-3.258E-3</v>
      </c>
      <c r="Z30" s="21">
        <v>0.118992</v>
      </c>
      <c r="AA30" s="21">
        <v>1.3839000000000001E-2</v>
      </c>
      <c r="AB30" s="21">
        <v>0.18349099999999999</v>
      </c>
      <c r="AC30" s="21">
        <v>0.129882</v>
      </c>
      <c r="AD30" s="21">
        <v>0.10437100000000001</v>
      </c>
      <c r="AE30" s="21">
        <v>6.8723000000000006E-2</v>
      </c>
      <c r="AF30" s="21">
        <v>6.2112000000000001E-2</v>
      </c>
      <c r="AG30" s="21">
        <v>9.5820000000000002E-3</v>
      </c>
      <c r="AH30" s="21">
        <v>0.12856000000000001</v>
      </c>
    </row>
    <row r="31" spans="1:34" x14ac:dyDescent="0.25">
      <c r="A31" s="21" t="s">
        <v>386</v>
      </c>
      <c r="B31" s="21" t="s">
        <v>30</v>
      </c>
      <c r="C31" s="21">
        <v>-0.35603600000000002</v>
      </c>
      <c r="D31" s="21">
        <v>-0.35754599999999997</v>
      </c>
      <c r="E31" s="21">
        <v>-0.42288399999999998</v>
      </c>
      <c r="F31" s="21">
        <v>-0.296435</v>
      </c>
      <c r="G31" s="21">
        <v>-0.269928</v>
      </c>
      <c r="H31" s="21">
        <v>-0.44468299999999999</v>
      </c>
      <c r="I31" s="21">
        <v>-0.40374399999999999</v>
      </c>
      <c r="J31" s="21">
        <v>-0.31957799999999997</v>
      </c>
      <c r="K31" s="21">
        <v>-0.766042</v>
      </c>
      <c r="L31" s="21">
        <v>-0.353134</v>
      </c>
      <c r="M31" s="21">
        <v>-0.334372</v>
      </c>
      <c r="N31" s="21">
        <v>-0.48148800000000003</v>
      </c>
      <c r="O31" s="21">
        <v>-0.36496699999999999</v>
      </c>
      <c r="P31" s="21">
        <v>-0.41015299999999999</v>
      </c>
      <c r="Q31" s="21">
        <v>-0.42536600000000002</v>
      </c>
      <c r="R31" s="21">
        <v>-0.36545100000000003</v>
      </c>
      <c r="S31" s="21">
        <v>-0.43619400000000003</v>
      </c>
      <c r="T31" s="21">
        <v>-0.431784</v>
      </c>
      <c r="U31" s="21">
        <v>-0.448772</v>
      </c>
      <c r="V31" s="21">
        <v>-0.40154800000000002</v>
      </c>
      <c r="W31" s="21">
        <v>-0.388181</v>
      </c>
      <c r="X31" s="21">
        <v>-0.43230800000000003</v>
      </c>
      <c r="Y31" s="21">
        <v>-0.45802100000000001</v>
      </c>
      <c r="Z31" s="21">
        <v>-0.31305300000000003</v>
      </c>
      <c r="AA31" s="21">
        <v>-0.43520900000000001</v>
      </c>
      <c r="AB31" s="21">
        <v>-0.25808700000000001</v>
      </c>
      <c r="AC31" s="21">
        <v>-0.29878900000000003</v>
      </c>
      <c r="AD31" s="21">
        <v>-0.31945200000000001</v>
      </c>
      <c r="AE31" s="21">
        <v>-0.352439</v>
      </c>
      <c r="AF31" s="21">
        <v>-0.360933</v>
      </c>
      <c r="AG31" s="21">
        <v>-0.45863500000000001</v>
      </c>
      <c r="AH31" s="21">
        <v>-0.31515100000000001</v>
      </c>
    </row>
    <row r="32" spans="1:34" x14ac:dyDescent="0.25">
      <c r="A32" s="21" t="s">
        <v>387</v>
      </c>
      <c r="B32" s="21" t="s">
        <v>31</v>
      </c>
      <c r="C32" s="21">
        <v>-0.20217199999999999</v>
      </c>
      <c r="D32" s="21">
        <v>-0.20946600000000001</v>
      </c>
      <c r="E32" s="21">
        <v>-0.25926399999999999</v>
      </c>
      <c r="F32" s="21">
        <v>-0.14216500000000001</v>
      </c>
      <c r="G32" s="21">
        <v>-0.11236599999999999</v>
      </c>
      <c r="H32" s="21">
        <v>-0.28332000000000002</v>
      </c>
      <c r="I32" s="21">
        <v>-0.24632399999999999</v>
      </c>
      <c r="J32" s="21">
        <v>-0.16822899999999999</v>
      </c>
      <c r="K32" s="21">
        <v>-0.62209300000000001</v>
      </c>
      <c r="L32" s="21">
        <v>-0.202848</v>
      </c>
      <c r="M32" s="21">
        <v>-0.18274499999999999</v>
      </c>
      <c r="N32" s="21">
        <v>-0.307423</v>
      </c>
      <c r="O32" s="21">
        <v>-0.21587999999999999</v>
      </c>
      <c r="P32" s="21">
        <v>-0.25044</v>
      </c>
      <c r="Q32" s="21">
        <v>-0.27548400000000001</v>
      </c>
      <c r="R32" s="21">
        <v>-0.209203</v>
      </c>
      <c r="S32" s="21">
        <v>-0.27904800000000002</v>
      </c>
      <c r="T32" s="21">
        <v>-0.287638</v>
      </c>
      <c r="U32" s="21">
        <v>-0.28574300000000002</v>
      </c>
      <c r="V32" s="21">
        <v>-0.25346400000000002</v>
      </c>
      <c r="W32" s="21">
        <v>-0.22676399999999999</v>
      </c>
      <c r="X32" s="21">
        <v>-0.260299</v>
      </c>
      <c r="Y32" s="21">
        <v>-0.30229099999999998</v>
      </c>
      <c r="Z32" s="21">
        <v>-0.15631600000000001</v>
      </c>
      <c r="AA32" s="21">
        <v>-0.27148099999999997</v>
      </c>
      <c r="AB32" s="21">
        <v>-9.3437999999999993E-2</v>
      </c>
      <c r="AC32" s="21">
        <v>-0.15401200000000001</v>
      </c>
      <c r="AD32" s="21">
        <v>-0.17153299999999999</v>
      </c>
      <c r="AE32" s="21">
        <v>-0.19958699999999999</v>
      </c>
      <c r="AF32" s="21">
        <v>-0.213617</v>
      </c>
      <c r="AG32" s="21">
        <v>-0.27889000000000003</v>
      </c>
      <c r="AH32" s="21">
        <v>-0.15387200000000001</v>
      </c>
    </row>
    <row r="33" spans="1:34" x14ac:dyDescent="0.25">
      <c r="A33" s="21" t="s">
        <v>388</v>
      </c>
      <c r="B33" s="21" t="s">
        <v>32</v>
      </c>
      <c r="C33" s="21">
        <v>7.4644000000000002E-2</v>
      </c>
      <c r="D33" s="21">
        <v>7.3663999999999993E-2</v>
      </c>
      <c r="E33" s="21">
        <v>2.9701999999999999E-2</v>
      </c>
      <c r="F33" s="21">
        <v>0.144673</v>
      </c>
      <c r="G33" s="21">
        <v>0.166579</v>
      </c>
      <c r="H33" s="21">
        <v>-1.2199999999999999E-3</v>
      </c>
      <c r="I33" s="21">
        <v>3.8573000000000003E-2</v>
      </c>
      <c r="J33" s="21">
        <v>0.11351799999999999</v>
      </c>
      <c r="K33" s="21">
        <v>-0.38863799999999998</v>
      </c>
      <c r="L33" s="21">
        <v>7.5299000000000005E-2</v>
      </c>
      <c r="M33" s="21">
        <v>9.2615000000000003E-2</v>
      </c>
      <c r="N33" s="21">
        <v>-2.9246999999999999E-2</v>
      </c>
      <c r="O33" s="21">
        <v>4.6870000000000002E-2</v>
      </c>
      <c r="P33" s="21">
        <v>2.7994999999999999E-2</v>
      </c>
      <c r="Q33" s="21">
        <v>-1.3568999999999999E-2</v>
      </c>
      <c r="R33" s="21">
        <v>6.4335000000000003E-2</v>
      </c>
      <c r="S33" s="21">
        <v>-9.7490000000000007E-3</v>
      </c>
      <c r="T33" s="21">
        <v>7.5690000000000002E-3</v>
      </c>
      <c r="U33" s="21">
        <v>-9.7520000000000003E-3</v>
      </c>
      <c r="V33" s="21">
        <v>2.6786999999999998E-2</v>
      </c>
      <c r="W33" s="21">
        <v>3.6842E-2</v>
      </c>
      <c r="X33" s="21">
        <v>7.7349999999999997E-3</v>
      </c>
      <c r="Y33" s="21">
        <v>-1.1079E-2</v>
      </c>
      <c r="Z33" s="21">
        <v>0.11443300000000001</v>
      </c>
      <c r="AA33" s="21">
        <v>9.5250000000000005E-3</v>
      </c>
      <c r="AB33" s="21">
        <v>0.186027</v>
      </c>
      <c r="AC33" s="21">
        <v>0.122151</v>
      </c>
      <c r="AD33" s="21">
        <v>0.107796</v>
      </c>
      <c r="AE33" s="21">
        <v>6.2257E-2</v>
      </c>
      <c r="AF33" s="21">
        <v>5.6605999999999997E-2</v>
      </c>
      <c r="AG33" s="21">
        <v>6.5839999999999996E-3</v>
      </c>
      <c r="AH33" s="21">
        <v>0.12198299999999999</v>
      </c>
    </row>
    <row r="34" spans="1:34" x14ac:dyDescent="0.25">
      <c r="A34" s="21" t="s">
        <v>389</v>
      </c>
      <c r="B34" s="21" t="s">
        <v>33</v>
      </c>
      <c r="C34" s="21">
        <v>-0.284252</v>
      </c>
      <c r="D34" s="21">
        <v>-0.29629699999999998</v>
      </c>
      <c r="E34" s="21">
        <v>-0.33108199999999999</v>
      </c>
      <c r="F34" s="21">
        <v>-0.26518999999999998</v>
      </c>
      <c r="G34" s="21">
        <v>-0.19061900000000001</v>
      </c>
      <c r="H34" s="21">
        <v>-0.35445300000000002</v>
      </c>
      <c r="I34" s="21">
        <v>-0.30832999999999999</v>
      </c>
      <c r="J34" s="21">
        <v>-0.23764099999999999</v>
      </c>
      <c r="K34" s="21">
        <v>-0.68214399999999997</v>
      </c>
      <c r="L34" s="21">
        <v>-0.27520899999999998</v>
      </c>
      <c r="M34" s="21">
        <v>-0.248442</v>
      </c>
      <c r="N34" s="21">
        <v>-0.37199399999999999</v>
      </c>
      <c r="O34" s="21">
        <v>-0.27626400000000001</v>
      </c>
      <c r="P34" s="21">
        <v>-0.32228499999999999</v>
      </c>
      <c r="Q34" s="21">
        <v>-0.33518900000000001</v>
      </c>
      <c r="R34" s="21">
        <v>-0.26587300000000003</v>
      </c>
      <c r="S34" s="21">
        <v>-0.34174700000000002</v>
      </c>
      <c r="T34" s="21">
        <v>-0.34599999999999997</v>
      </c>
      <c r="U34" s="21">
        <v>-0.35237499999999999</v>
      </c>
      <c r="V34" s="21">
        <v>-0.31449100000000002</v>
      </c>
      <c r="W34" s="21">
        <v>-0.29565599999999997</v>
      </c>
      <c r="X34" s="21">
        <v>-0.34296399999999999</v>
      </c>
      <c r="Y34" s="21">
        <v>-0.37820900000000002</v>
      </c>
      <c r="Z34" s="21">
        <v>-0.22623599999999999</v>
      </c>
      <c r="AA34" s="21">
        <v>-0.33424300000000001</v>
      </c>
      <c r="AB34" s="21">
        <v>-0.17127600000000001</v>
      </c>
      <c r="AC34" s="21">
        <v>-0.26511200000000001</v>
      </c>
      <c r="AD34" s="21">
        <v>-0.24821499999999999</v>
      </c>
      <c r="AE34" s="21">
        <v>-0.26483299999999999</v>
      </c>
      <c r="AF34" s="21">
        <v>-0.28178199999999998</v>
      </c>
      <c r="AG34" s="21">
        <v>-0.35493599999999997</v>
      </c>
      <c r="AH34" s="21">
        <v>-0.208093</v>
      </c>
    </row>
    <row r="35" spans="1:34" x14ac:dyDescent="0.25">
      <c r="A35" s="21" t="s">
        <v>390</v>
      </c>
      <c r="B35" s="21" t="s">
        <v>34</v>
      </c>
      <c r="C35" s="21">
        <v>-0.26699499999999998</v>
      </c>
      <c r="D35" s="21">
        <v>-0.419655</v>
      </c>
      <c r="E35" s="21">
        <v>-0.30010500000000001</v>
      </c>
      <c r="F35" s="21">
        <v>-0.35141</v>
      </c>
      <c r="G35" s="21">
        <v>-0.344306</v>
      </c>
      <c r="H35" s="21">
        <v>-0.32213900000000001</v>
      </c>
      <c r="I35" s="21">
        <v>-0.28647600000000001</v>
      </c>
      <c r="J35" s="21">
        <v>-0.382077</v>
      </c>
      <c r="K35" s="21">
        <v>-0.81949399999999994</v>
      </c>
      <c r="L35" s="21">
        <v>-0.452733</v>
      </c>
      <c r="M35" s="21">
        <v>-0.388208</v>
      </c>
      <c r="N35" s="21">
        <v>-0.338673</v>
      </c>
      <c r="O35" s="21">
        <v>-0.27864699999999998</v>
      </c>
      <c r="P35" s="21">
        <v>-0.45276899999999998</v>
      </c>
      <c r="Q35" s="21">
        <v>-0.479931</v>
      </c>
      <c r="R35" s="21">
        <v>-0.40410400000000002</v>
      </c>
      <c r="S35" s="21">
        <v>-0.32497199999999998</v>
      </c>
      <c r="T35" s="21">
        <v>-0.46976699999999999</v>
      </c>
      <c r="U35" s="21">
        <v>-0.50586699999999996</v>
      </c>
      <c r="V35" s="21">
        <v>-0.29540499999999997</v>
      </c>
      <c r="W35" s="21">
        <v>-0.43277500000000002</v>
      </c>
      <c r="X35" s="21">
        <v>-0.46811000000000003</v>
      </c>
      <c r="Y35" s="21">
        <v>-0.50876299999999997</v>
      </c>
      <c r="Z35" s="21">
        <v>-0.36641200000000002</v>
      </c>
      <c r="AA35" s="21">
        <v>-0.499087</v>
      </c>
      <c r="AB35" s="21">
        <v>-0.31304300000000002</v>
      </c>
      <c r="AC35" s="21">
        <v>-0.35626099999999999</v>
      </c>
      <c r="AD35" s="21">
        <v>-0.38844499999999998</v>
      </c>
      <c r="AE35" s="21">
        <v>-0.26269199999999998</v>
      </c>
      <c r="AF35" s="21">
        <v>-0.41177799999999998</v>
      </c>
      <c r="AG35" s="21">
        <v>-0.47794500000000001</v>
      </c>
      <c r="AH35" s="21">
        <v>-0.35594399999999998</v>
      </c>
    </row>
    <row r="36" spans="1:34" x14ac:dyDescent="0.25">
      <c r="A36" s="21" t="s">
        <v>391</v>
      </c>
      <c r="B36" s="21" t="s">
        <v>35</v>
      </c>
      <c r="C36" s="21">
        <v>0.116065</v>
      </c>
      <c r="D36" s="21">
        <v>0.10427599999999999</v>
      </c>
      <c r="E36" s="21">
        <v>5.4060999999999998E-2</v>
      </c>
      <c r="F36" s="21">
        <v>0.17535000000000001</v>
      </c>
      <c r="G36" s="21">
        <v>0.184448</v>
      </c>
      <c r="H36" s="21">
        <v>3.7837999999999997E-2</v>
      </c>
      <c r="I36" s="21">
        <v>9.3047000000000005E-2</v>
      </c>
      <c r="J36" s="21">
        <v>0.15065600000000001</v>
      </c>
      <c r="K36" s="21">
        <v>-0.29809000000000002</v>
      </c>
      <c r="L36" s="21">
        <v>0.120822</v>
      </c>
      <c r="M36" s="21">
        <v>0.138074</v>
      </c>
      <c r="N36" s="21">
        <v>2.3895E-2</v>
      </c>
      <c r="O36" s="21">
        <v>0.114774</v>
      </c>
      <c r="P36" s="21">
        <v>7.2418999999999997E-2</v>
      </c>
      <c r="Q36" s="21">
        <v>4.7552999999999998E-2</v>
      </c>
      <c r="R36" s="21">
        <v>0.123249</v>
      </c>
      <c r="S36" s="21">
        <v>4.8415E-2</v>
      </c>
      <c r="T36" s="21">
        <v>4.6748999999999999E-2</v>
      </c>
      <c r="U36" s="21">
        <v>2.6969E-2</v>
      </c>
      <c r="V36" s="21">
        <v>8.3989999999999995E-2</v>
      </c>
      <c r="W36" s="21">
        <v>9.3917E-2</v>
      </c>
      <c r="X36" s="21">
        <v>6.0496000000000001E-2</v>
      </c>
      <c r="Y36" s="21">
        <v>1.7898000000000001E-2</v>
      </c>
      <c r="Z36" s="21">
        <v>0.16223199999999999</v>
      </c>
      <c r="AA36" s="21">
        <v>5.5314000000000002E-2</v>
      </c>
      <c r="AB36" s="21">
        <v>0.22132599999999999</v>
      </c>
      <c r="AC36" s="21">
        <v>0.17561199999999999</v>
      </c>
      <c r="AD36" s="21">
        <v>0.14840999999999999</v>
      </c>
      <c r="AE36" s="21">
        <v>0.125473</v>
      </c>
      <c r="AF36" s="21">
        <v>0.116489</v>
      </c>
      <c r="AG36" s="21">
        <v>3.8891000000000002E-2</v>
      </c>
      <c r="AH36" s="21">
        <v>0.180261</v>
      </c>
    </row>
    <row r="37" spans="1:34" x14ac:dyDescent="0.25">
      <c r="A37" s="21" t="s">
        <v>392</v>
      </c>
      <c r="B37" s="21" t="s">
        <v>36</v>
      </c>
      <c r="C37" s="21">
        <v>1.8994E-2</v>
      </c>
      <c r="D37" s="21">
        <v>2.0069E-2</v>
      </c>
      <c r="E37" s="21">
        <v>-3.3052999999999999E-2</v>
      </c>
      <c r="F37" s="21">
        <v>8.7508000000000002E-2</v>
      </c>
      <c r="G37" s="21">
        <v>0.109227</v>
      </c>
      <c r="H37" s="21">
        <v>-6.1469000000000003E-2</v>
      </c>
      <c r="I37" s="21">
        <v>-2.6887999999999999E-2</v>
      </c>
      <c r="J37" s="21">
        <v>5.8845000000000001E-2</v>
      </c>
      <c r="K37" s="21">
        <v>-0.38918399999999997</v>
      </c>
      <c r="L37" s="21">
        <v>1.078E-2</v>
      </c>
      <c r="M37" s="21">
        <v>3.4243999999999997E-2</v>
      </c>
      <c r="N37" s="21">
        <v>-9.6667000000000003E-2</v>
      </c>
      <c r="O37" s="21">
        <v>-9.5449999999999997E-3</v>
      </c>
      <c r="P37" s="21">
        <v>-2.4882000000000001E-2</v>
      </c>
      <c r="Q37" s="21">
        <v>-5.8770000000000003E-2</v>
      </c>
      <c r="R37" s="21">
        <v>-4.169E-3</v>
      </c>
      <c r="S37" s="21">
        <v>-5.8248000000000001E-2</v>
      </c>
      <c r="T37" s="21">
        <v>-5.6945999999999997E-2</v>
      </c>
      <c r="U37" s="21">
        <v>-5.1407000000000001E-2</v>
      </c>
      <c r="V37" s="21">
        <v>-3.3993000000000002E-2</v>
      </c>
      <c r="W37" s="21">
        <v>-2.0192000000000002E-2</v>
      </c>
      <c r="X37" s="21">
        <v>-3.9222E-2</v>
      </c>
      <c r="Y37" s="21">
        <v>-6.5497E-2</v>
      </c>
      <c r="Z37" s="21">
        <v>5.3935999999999998E-2</v>
      </c>
      <c r="AA37" s="21">
        <v>-5.1503E-2</v>
      </c>
      <c r="AB37" s="21">
        <v>0.116123</v>
      </c>
      <c r="AC37" s="21">
        <v>6.5757999999999997E-2</v>
      </c>
      <c r="AD37" s="21">
        <v>5.0575000000000002E-2</v>
      </c>
      <c r="AE37" s="21">
        <v>7.4960000000000001E-3</v>
      </c>
      <c r="AF37" s="21">
        <v>-6.3400000000000001E-4</v>
      </c>
      <c r="AG37" s="21">
        <v>-4.9223999999999997E-2</v>
      </c>
      <c r="AH37" s="21">
        <v>4.7584000000000001E-2</v>
      </c>
    </row>
    <row r="38" spans="1:34" ht="15" customHeight="1" x14ac:dyDescent="0.25">
      <c r="A38" s="21" t="s">
        <v>393</v>
      </c>
      <c r="B38" s="21" t="s">
        <v>37</v>
      </c>
      <c r="C38" s="21">
        <v>2.2598E-2</v>
      </c>
      <c r="D38" s="21">
        <v>2.3498000000000002E-2</v>
      </c>
      <c r="E38" s="21">
        <v>-3.2334000000000002E-2</v>
      </c>
      <c r="F38" s="21">
        <v>9.2489000000000002E-2</v>
      </c>
      <c r="G38" s="21">
        <v>0.11419700000000001</v>
      </c>
      <c r="H38" s="21">
        <v>-6.0144000000000003E-2</v>
      </c>
      <c r="I38" s="21">
        <v>-2.4913999999999999E-2</v>
      </c>
      <c r="J38" s="21">
        <v>6.2611E-2</v>
      </c>
      <c r="K38" s="21">
        <v>-0.38322499999999998</v>
      </c>
      <c r="L38" s="21">
        <v>1.3285999999999999E-2</v>
      </c>
      <c r="M38" s="21">
        <v>3.5660999999999998E-2</v>
      </c>
      <c r="N38" s="21">
        <v>-9.8424999999999999E-2</v>
      </c>
      <c r="O38" s="21">
        <v>-3.0279999999999999E-3</v>
      </c>
      <c r="P38" s="21">
        <v>-2.1537000000000001E-2</v>
      </c>
      <c r="Q38" s="21">
        <v>-5.4235999999999999E-2</v>
      </c>
      <c r="R38" s="21">
        <v>-1.1E-4</v>
      </c>
      <c r="S38" s="21">
        <v>-5.5100000000000003E-2</v>
      </c>
      <c r="T38" s="21">
        <v>-5.6580999999999999E-2</v>
      </c>
      <c r="U38" s="21">
        <v>-4.6127000000000001E-2</v>
      </c>
      <c r="V38" s="21">
        <v>-3.1580999999999998E-2</v>
      </c>
      <c r="W38" s="21">
        <v>-1.0444999999999999E-2</v>
      </c>
      <c r="X38" s="21">
        <v>-3.5045E-2</v>
      </c>
      <c r="Y38" s="21">
        <v>-6.2709000000000001E-2</v>
      </c>
      <c r="Z38" s="21">
        <v>5.6897000000000003E-2</v>
      </c>
      <c r="AA38" s="21">
        <v>-4.9696999999999998E-2</v>
      </c>
      <c r="AB38" s="21">
        <v>0.117974</v>
      </c>
      <c r="AC38" s="21">
        <v>6.6386000000000001E-2</v>
      </c>
      <c r="AD38" s="21">
        <v>5.2720000000000003E-2</v>
      </c>
      <c r="AE38" s="21">
        <v>9.9279999999999993E-3</v>
      </c>
      <c r="AF38" s="21">
        <v>4.0340000000000003E-3</v>
      </c>
      <c r="AG38" s="21">
        <v>-4.5684000000000002E-2</v>
      </c>
      <c r="AH38" s="21">
        <v>4.8842000000000003E-2</v>
      </c>
    </row>
    <row r="39" spans="1:34" ht="15" customHeight="1" x14ac:dyDescent="0.25">
      <c r="A39" s="21" t="s">
        <v>394</v>
      </c>
      <c r="B39" s="21" t="s">
        <v>38</v>
      </c>
      <c r="C39" s="21">
        <v>8.6069000000000007E-2</v>
      </c>
      <c r="D39" s="21">
        <v>7.5295000000000001E-2</v>
      </c>
      <c r="E39" s="21">
        <v>3.2446000000000003E-2</v>
      </c>
      <c r="F39" s="21">
        <v>0.14965600000000001</v>
      </c>
      <c r="G39" s="21">
        <v>0.166381</v>
      </c>
      <c r="H39" s="21">
        <v>-5.9999999999999995E-4</v>
      </c>
      <c r="I39" s="21">
        <v>3.9747999999999999E-2</v>
      </c>
      <c r="J39" s="21">
        <v>0.120979</v>
      </c>
      <c r="K39" s="21">
        <v>-0.337588</v>
      </c>
      <c r="L39" s="21">
        <v>8.3405999999999994E-2</v>
      </c>
      <c r="M39" s="21">
        <v>0.100367</v>
      </c>
      <c r="N39" s="21">
        <v>-3.678E-2</v>
      </c>
      <c r="O39" s="21">
        <v>5.2017000000000001E-2</v>
      </c>
      <c r="P39" s="21">
        <v>3.2349999999999997E-2</v>
      </c>
      <c r="Q39" s="21">
        <v>3.349E-3</v>
      </c>
      <c r="R39" s="21">
        <v>6.3076999999999994E-2</v>
      </c>
      <c r="S39" s="21">
        <v>6.0390000000000001E-3</v>
      </c>
      <c r="T39" s="21">
        <v>-7.587E-3</v>
      </c>
      <c r="U39" s="21">
        <v>3.5569999999999998E-3</v>
      </c>
      <c r="V39" s="21">
        <v>2.9658E-2</v>
      </c>
      <c r="W39" s="21">
        <v>6.0443999999999998E-2</v>
      </c>
      <c r="X39" s="21">
        <v>2.9523000000000001E-2</v>
      </c>
      <c r="Y39" s="21">
        <v>8.8000000000000003E-4</v>
      </c>
      <c r="Z39" s="21">
        <v>0.12879199999999999</v>
      </c>
      <c r="AA39" s="21">
        <v>7.6559999999999996E-3</v>
      </c>
      <c r="AB39" s="21">
        <v>0.18102599999999999</v>
      </c>
      <c r="AC39" s="21">
        <v>0.13997599999999999</v>
      </c>
      <c r="AD39" s="21">
        <v>0.11955</v>
      </c>
      <c r="AE39" s="21">
        <v>8.8047E-2</v>
      </c>
      <c r="AF39" s="21">
        <v>7.5271000000000005E-2</v>
      </c>
      <c r="AG39" s="21">
        <v>1.2895999999999999E-2</v>
      </c>
      <c r="AH39" s="21">
        <v>0.121153</v>
      </c>
    </row>
    <row r="40" spans="1:34" ht="15" customHeight="1" x14ac:dyDescent="0.25">
      <c r="A40" s="21" t="s">
        <v>395</v>
      </c>
      <c r="B40" s="21" t="s">
        <v>39</v>
      </c>
      <c r="C40" s="21">
        <v>6.6427E-2</v>
      </c>
      <c r="D40" s="21">
        <v>6.5849000000000005E-2</v>
      </c>
      <c r="E40" s="21">
        <v>2.6131000000000001E-2</v>
      </c>
      <c r="F40" s="21">
        <v>0.13150800000000001</v>
      </c>
      <c r="G40" s="21">
        <v>0.15548200000000001</v>
      </c>
      <c r="H40" s="21">
        <v>-8.1069999999999996E-3</v>
      </c>
      <c r="I40" s="21">
        <v>2.5298999999999999E-2</v>
      </c>
      <c r="J40" s="21">
        <v>0.105106</v>
      </c>
      <c r="K40" s="21">
        <v>-0.37305700000000003</v>
      </c>
      <c r="L40" s="21">
        <v>7.1175000000000002E-2</v>
      </c>
      <c r="M40" s="21">
        <v>8.3674999999999999E-2</v>
      </c>
      <c r="N40" s="21">
        <v>-3.6429999999999997E-2</v>
      </c>
      <c r="O40" s="21">
        <v>4.3244999999999999E-2</v>
      </c>
      <c r="P40" s="21">
        <v>1.9761000000000001E-2</v>
      </c>
      <c r="Q40" s="21">
        <v>-1.4467000000000001E-2</v>
      </c>
      <c r="R40" s="21">
        <v>5.3415999999999998E-2</v>
      </c>
      <c r="S40" s="21">
        <v>-1.8898999999999999E-2</v>
      </c>
      <c r="T40" s="21">
        <v>3.006E-3</v>
      </c>
      <c r="U40" s="21">
        <v>-1.4043999999999999E-2</v>
      </c>
      <c r="V40" s="21">
        <v>1.5734999999999999E-2</v>
      </c>
      <c r="W40" s="21">
        <v>3.4702999999999998E-2</v>
      </c>
      <c r="X40" s="21">
        <v>6.1600000000000001E-4</v>
      </c>
      <c r="Y40" s="21">
        <v>-2.4739000000000001E-2</v>
      </c>
      <c r="Z40" s="21">
        <v>0.109031</v>
      </c>
      <c r="AA40" s="21">
        <v>1.4450000000000001E-3</v>
      </c>
      <c r="AB40" s="21">
        <v>0.17372699999999999</v>
      </c>
      <c r="AC40" s="21">
        <v>0.114534</v>
      </c>
      <c r="AD40" s="21">
        <v>9.9579000000000001E-2</v>
      </c>
      <c r="AE40" s="21">
        <v>6.1857000000000002E-2</v>
      </c>
      <c r="AF40" s="21">
        <v>5.1944999999999998E-2</v>
      </c>
      <c r="AG40" s="21">
        <v>-2.6519999999999998E-3</v>
      </c>
      <c r="AH40" s="21">
        <v>0.105961</v>
      </c>
    </row>
    <row r="41" spans="1:34" ht="15" customHeight="1" x14ac:dyDescent="0.25">
      <c r="A41" s="21" t="s">
        <v>396</v>
      </c>
      <c r="B41" s="21" t="s">
        <v>40</v>
      </c>
      <c r="C41" s="21">
        <v>6.7264000000000004E-2</v>
      </c>
      <c r="D41" s="21">
        <v>6.3572000000000004E-2</v>
      </c>
      <c r="E41" s="21">
        <v>2.1944999999999999E-2</v>
      </c>
      <c r="F41" s="21">
        <v>0.13057199999999999</v>
      </c>
      <c r="G41" s="21">
        <v>0.157471</v>
      </c>
      <c r="H41" s="21">
        <v>-9.8589999999999997E-3</v>
      </c>
      <c r="I41" s="21">
        <v>3.134E-2</v>
      </c>
      <c r="J41" s="21">
        <v>0.105069</v>
      </c>
      <c r="K41" s="21">
        <v>-0.37457699999999999</v>
      </c>
      <c r="L41" s="21">
        <v>6.9126999999999994E-2</v>
      </c>
      <c r="M41" s="21">
        <v>8.4009E-2</v>
      </c>
      <c r="N41" s="21">
        <v>-3.3436E-2</v>
      </c>
      <c r="O41" s="21">
        <v>4.2070999999999997E-2</v>
      </c>
      <c r="P41" s="21">
        <v>2.0785000000000001E-2</v>
      </c>
      <c r="Q41" s="21">
        <v>-1.3818E-2</v>
      </c>
      <c r="R41" s="21">
        <v>5.8675999999999999E-2</v>
      </c>
      <c r="S41" s="21">
        <v>-1.5587E-2</v>
      </c>
      <c r="T41" s="21">
        <v>-1.5709999999999999E-3</v>
      </c>
      <c r="U41" s="21">
        <v>-1.5254E-2</v>
      </c>
      <c r="V41" s="21">
        <v>2.0511000000000001E-2</v>
      </c>
      <c r="W41" s="21">
        <v>3.61E-2</v>
      </c>
      <c r="X41" s="21">
        <v>3.418E-3</v>
      </c>
      <c r="Y41" s="21">
        <v>-1.7906999999999999E-2</v>
      </c>
      <c r="Z41" s="21">
        <v>0.104035</v>
      </c>
      <c r="AA41" s="21">
        <v>4.581E-3</v>
      </c>
      <c r="AB41" s="21">
        <v>0.17447399999999999</v>
      </c>
      <c r="AC41" s="21">
        <v>0.114269</v>
      </c>
      <c r="AD41" s="21">
        <v>9.8152000000000003E-2</v>
      </c>
      <c r="AE41" s="21">
        <v>6.0025000000000002E-2</v>
      </c>
      <c r="AF41" s="21">
        <v>5.1144000000000002E-2</v>
      </c>
      <c r="AG41" s="21">
        <v>-2.5339999999999998E-3</v>
      </c>
      <c r="AH41" s="21">
        <v>0.119579</v>
      </c>
    </row>
    <row r="42" spans="1:34" ht="15" customHeight="1" x14ac:dyDescent="0.25">
      <c r="A42" s="23" t="s">
        <v>397</v>
      </c>
      <c r="B42" s="23" t="s">
        <v>41</v>
      </c>
      <c r="C42" s="23">
        <v>1.5176E-2</v>
      </c>
      <c r="D42" s="23">
        <v>1.0812E-2</v>
      </c>
      <c r="E42" s="23">
        <v>-3.6721999999999998E-2</v>
      </c>
      <c r="F42" s="23">
        <v>7.9099000000000003E-2</v>
      </c>
      <c r="G42" s="23">
        <v>9.5412999999999998E-2</v>
      </c>
      <c r="H42" s="23">
        <v>-6.3890000000000002E-2</v>
      </c>
      <c r="I42" s="23">
        <v>-2.5600000000000001E-2</v>
      </c>
      <c r="J42" s="23">
        <v>4.7939000000000002E-2</v>
      </c>
      <c r="K42" s="23">
        <v>-0.38969999999999999</v>
      </c>
      <c r="L42" s="23">
        <v>9.0240000000000008E-3</v>
      </c>
      <c r="M42" s="23">
        <v>3.0648999999999999E-2</v>
      </c>
      <c r="N42" s="23">
        <v>-9.7433000000000006E-2</v>
      </c>
      <c r="O42" s="23">
        <v>-5.1120000000000002E-3</v>
      </c>
      <c r="P42" s="23">
        <v>-2.8199999999999999E-2</v>
      </c>
      <c r="Q42" s="23">
        <v>-5.4259000000000002E-2</v>
      </c>
      <c r="R42" s="23">
        <v>-2.1940000000000002E-3</v>
      </c>
      <c r="S42" s="23">
        <v>-5.7178E-2</v>
      </c>
      <c r="T42" s="23">
        <v>-5.7405999999999999E-2</v>
      </c>
      <c r="U42" s="23">
        <v>-6.2542E-2</v>
      </c>
      <c r="V42" s="23">
        <v>-3.2690999999999998E-2</v>
      </c>
      <c r="W42" s="23">
        <v>-1.2048E-2</v>
      </c>
      <c r="X42" s="23">
        <v>-4.3795000000000001E-2</v>
      </c>
      <c r="Y42" s="23">
        <v>-6.9577E-2</v>
      </c>
      <c r="Z42" s="23">
        <v>5.1533000000000002E-2</v>
      </c>
      <c r="AA42" s="23">
        <v>-5.4668000000000001E-2</v>
      </c>
      <c r="AB42" s="23">
        <v>0.10692500000000001</v>
      </c>
      <c r="AC42" s="23">
        <v>6.0948000000000002E-2</v>
      </c>
      <c r="AD42" s="23">
        <v>4.2498000000000001E-2</v>
      </c>
      <c r="AE42" s="23">
        <v>1.0659999999999999E-2</v>
      </c>
      <c r="AF42" s="23">
        <v>2.0330000000000001E-3</v>
      </c>
      <c r="AG42" s="23">
        <v>-5.2901999999999998E-2</v>
      </c>
      <c r="AH42" s="23">
        <v>4.8600999999999998E-2</v>
      </c>
    </row>
  </sheetData>
  <conditionalFormatting sqref="C6:AH42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showGridLines="0"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N44"/>
  <sheetViews>
    <sheetView showGridLines="0" zoomScale="85" zoomScaleNormal="85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2.75" x14ac:dyDescent="0.2"/>
  <cols>
    <col min="1" max="2" width="7" style="7" customWidth="1"/>
    <col min="3" max="3" width="36.140625" style="4" customWidth="1"/>
    <col min="4" max="8" width="11.5703125" style="4" customWidth="1"/>
    <col min="9" max="9" width="9.140625" style="4"/>
    <col min="10" max="14" width="11.5703125" style="4" customWidth="1"/>
    <col min="15" max="16384" width="9.140625" style="4"/>
  </cols>
  <sheetData>
    <row r="1" spans="1:14" x14ac:dyDescent="0.2">
      <c r="A1" s="77" t="s">
        <v>137</v>
      </c>
    </row>
    <row r="3" spans="1:14" ht="25.5" x14ac:dyDescent="0.2">
      <c r="A3" s="17"/>
      <c r="B3" s="17"/>
      <c r="C3" s="28"/>
      <c r="D3" s="76" t="s">
        <v>177</v>
      </c>
      <c r="E3" s="76" t="s">
        <v>178</v>
      </c>
      <c r="F3" s="76" t="s">
        <v>180</v>
      </c>
      <c r="G3" s="76" t="s">
        <v>181</v>
      </c>
      <c r="H3" s="76" t="s">
        <v>179</v>
      </c>
      <c r="J3" s="76" t="s">
        <v>177</v>
      </c>
      <c r="K3" s="76" t="s">
        <v>178</v>
      </c>
      <c r="L3" s="76" t="s">
        <v>180</v>
      </c>
      <c r="M3" s="76" t="s">
        <v>181</v>
      </c>
      <c r="N3" s="76" t="s">
        <v>179</v>
      </c>
    </row>
    <row r="4" spans="1:14" x14ac:dyDescent="0.2">
      <c r="A4" s="7">
        <v>1</v>
      </c>
      <c r="B4" s="7" t="s">
        <v>138</v>
      </c>
      <c r="C4" s="4" t="s">
        <v>9</v>
      </c>
      <c r="D4" s="8">
        <f>SUMIF(IIOAS!$C$4:$C$1187,$A4,IIOAS!D$4:D$1187)</f>
        <v>417176.72412299993</v>
      </c>
      <c r="E4" s="8">
        <f>SUMIF(IIOAS!$C$4:$C$1187,$A4,IIOAS!E$4:E$1187)</f>
        <v>313580.88015800004</v>
      </c>
      <c r="F4" s="8">
        <f>SUMIF(IIOAS!$C$4:$C$1187,$A4,IIOAS!F$4:F$1187)</f>
        <v>219183.595061</v>
      </c>
      <c r="G4" s="8">
        <f>SUMIF(IIOAS!$C$4:$C$1187,$A4,IIOAS!G$4:G$1187)</f>
        <v>98969.461700999891</v>
      </c>
      <c r="H4" s="8">
        <f>SUMIF(IIOAS!$C$4:$C$1187,$A4,IIOAS!H$4:H$1187)</f>
        <v>99023.667361</v>
      </c>
      <c r="J4" s="29">
        <f>D4/D$42</f>
        <v>1.5091778581314289E-2</v>
      </c>
      <c r="K4" s="29">
        <f>E4/E$42</f>
        <v>2.0046570557451869E-2</v>
      </c>
      <c r="L4" s="29">
        <f>F4/F$42</f>
        <v>2.5237573201915203E-2</v>
      </c>
      <c r="M4" s="29">
        <f>G4/G$42</f>
        <v>7.0481240793755593E-3</v>
      </c>
      <c r="N4" s="29">
        <f>H4/H$42</f>
        <v>2.0143640121210681E-2</v>
      </c>
    </row>
    <row r="5" spans="1:14" x14ac:dyDescent="0.2">
      <c r="A5" s="7">
        <v>2</v>
      </c>
      <c r="B5" s="7" t="s">
        <v>139</v>
      </c>
      <c r="C5" s="4" t="s">
        <v>10</v>
      </c>
      <c r="D5" s="8">
        <f>SUMIF(IIOAS!$C$4:$C$1187,$A5,IIOAS!D$4:D$1187)</f>
        <v>348605.19058200007</v>
      </c>
      <c r="E5" s="8">
        <f>SUMIF(IIOAS!$C$4:$C$1187,$A5,IIOAS!E$4:E$1187)</f>
        <v>166737.66817600006</v>
      </c>
      <c r="F5" s="8">
        <f>SUMIF(IIOAS!$C$4:$C$1187,$A5,IIOAS!F$4:F$1187)</f>
        <v>244399.86322900033</v>
      </c>
      <c r="G5" s="8">
        <f>SUMIF(IIOAS!$C$4:$C$1187,$A5,IIOAS!G$4:G$1187)</f>
        <v>98495.700110999562</v>
      </c>
      <c r="H5" s="8">
        <f>SUMIF(IIOAS!$C$4:$C$1187,$A5,IIOAS!H$4:H$1187)</f>
        <v>5709.6272420000005</v>
      </c>
      <c r="J5" s="29">
        <f t="shared" ref="J5:N40" si="0">D5/D$42</f>
        <v>1.2611135867228406E-2</v>
      </c>
      <c r="K5" s="29">
        <f t="shared" si="0"/>
        <v>1.0659190789920068E-2</v>
      </c>
      <c r="L5" s="29">
        <f t="shared" si="0"/>
        <v>2.8141063372299165E-2</v>
      </c>
      <c r="M5" s="29">
        <f t="shared" si="0"/>
        <v>7.0143850813758277E-3</v>
      </c>
      <c r="N5" s="29">
        <f t="shared" si="0"/>
        <v>1.1614665408201787E-3</v>
      </c>
    </row>
    <row r="6" spans="1:14" x14ac:dyDescent="0.2">
      <c r="A6" s="7">
        <v>3</v>
      </c>
      <c r="B6" s="7" t="s">
        <v>140</v>
      </c>
      <c r="C6" s="4" t="s">
        <v>11</v>
      </c>
      <c r="D6" s="8">
        <f>SUMIF(IIOAS!$C$4:$C$1187,$A6,IIOAS!D$4:D$1187)</f>
        <v>22270.237797999998</v>
      </c>
      <c r="E6" s="8">
        <f>SUMIF(IIOAS!$C$4:$C$1187,$A6,IIOAS!E$4:E$1187)</f>
        <v>17467.582830999996</v>
      </c>
      <c r="F6" s="8">
        <f>SUMIF(IIOAS!$C$4:$C$1187,$A6,IIOAS!F$4:F$1187)</f>
        <v>19660.153255999998</v>
      </c>
      <c r="G6" s="8">
        <f>SUMIF(IIOAS!$C$4:$C$1187,$A6,IIOAS!G$4:G$1187)</f>
        <v>1776.3393539999995</v>
      </c>
      <c r="H6" s="8">
        <f>SUMIF(IIOAS!$C$4:$C$1187,$A6,IIOAS!H$4:H$1187)</f>
        <v>833.74518799999998</v>
      </c>
      <c r="J6" s="29">
        <f t="shared" si="0"/>
        <v>8.0564777075515278E-4</v>
      </c>
      <c r="K6" s="29">
        <f t="shared" si="0"/>
        <v>1.1166660783442633E-3</v>
      </c>
      <c r="L6" s="29">
        <f t="shared" si="0"/>
        <v>2.2637394774964034E-3</v>
      </c>
      <c r="M6" s="29">
        <f t="shared" si="0"/>
        <v>1.2650225593723052E-4</v>
      </c>
      <c r="N6" s="29">
        <f t="shared" si="0"/>
        <v>1.6960251490824547E-4</v>
      </c>
    </row>
    <row r="7" spans="1:14" x14ac:dyDescent="0.2">
      <c r="A7" s="7">
        <v>4</v>
      </c>
      <c r="B7" s="7" t="s">
        <v>141</v>
      </c>
      <c r="C7" s="4" t="s">
        <v>12</v>
      </c>
      <c r="D7" s="8">
        <f>SUMIF(IIOAS!$C$4:$C$1187,$A7,IIOAS!D$4:D$1187)</f>
        <v>19302.068015000001</v>
      </c>
      <c r="E7" s="8">
        <f>SUMIF(IIOAS!$C$4:$C$1187,$A7,IIOAS!E$4:E$1187)</f>
        <v>11431.254865999999</v>
      </c>
      <c r="F7" s="8">
        <f>SUMIF(IIOAS!$C$4:$C$1187,$A7,IIOAS!F$4:F$1187)</f>
        <v>5431.9661359999936</v>
      </c>
      <c r="G7" s="8">
        <f>SUMIF(IIOAS!$C$4:$C$1187,$A7,IIOAS!G$4:G$1187)</f>
        <v>12077.794737000007</v>
      </c>
      <c r="H7" s="8">
        <f>SUMIF(IIOAS!$C$4:$C$1187,$A7,IIOAS!H$4:H$1187)</f>
        <v>1792.3071419999999</v>
      </c>
      <c r="J7" s="29">
        <f t="shared" si="0"/>
        <v>6.9827130757650147E-4</v>
      </c>
      <c r="K7" s="29">
        <f t="shared" si="0"/>
        <v>7.3077624221228456E-4</v>
      </c>
      <c r="L7" s="29">
        <f t="shared" si="0"/>
        <v>6.2545576437630522E-4</v>
      </c>
      <c r="M7" s="29">
        <f t="shared" si="0"/>
        <v>8.6012184413795923E-4</v>
      </c>
      <c r="N7" s="29">
        <f t="shared" si="0"/>
        <v>3.6459556606305689E-4</v>
      </c>
    </row>
    <row r="8" spans="1:14" x14ac:dyDescent="0.2">
      <c r="A8" s="7">
        <v>5</v>
      </c>
      <c r="B8" s="7" t="s">
        <v>142</v>
      </c>
      <c r="C8" s="4" t="s">
        <v>13</v>
      </c>
      <c r="D8" s="8">
        <f>SUMIF(IIOAS!$C$4:$C$1187,$A8,IIOAS!D$4:D$1187)</f>
        <v>3356.5559919999996</v>
      </c>
      <c r="E8" s="8">
        <f>SUMIF(IIOAS!$C$4:$C$1187,$A8,IIOAS!E$4:E$1187)</f>
        <v>1688.2992280000005</v>
      </c>
      <c r="F8" s="8">
        <f>SUMIF(IIOAS!$C$4:$C$1187,$A8,IIOAS!F$4:F$1187)</f>
        <v>1639.747112</v>
      </c>
      <c r="G8" s="8">
        <f>SUMIF(IIOAS!$C$4:$C$1187,$A8,IIOAS!G$4:G$1187)</f>
        <v>1047.1377809999999</v>
      </c>
      <c r="H8" s="8">
        <f>SUMIF(IIOAS!$C$4:$C$1187,$A8,IIOAS!H$4:H$1187)</f>
        <v>669.67109899999991</v>
      </c>
      <c r="J8" s="29">
        <f t="shared" si="0"/>
        <v>1.214267165397086E-4</v>
      </c>
      <c r="K8" s="29">
        <f t="shared" si="0"/>
        <v>1.0792944257041653E-4</v>
      </c>
      <c r="L8" s="29">
        <f t="shared" si="0"/>
        <v>1.8880627339017714E-4</v>
      </c>
      <c r="M8" s="29">
        <f t="shared" si="0"/>
        <v>7.4572063764346278E-5</v>
      </c>
      <c r="N8" s="29">
        <f t="shared" si="0"/>
        <v>1.3622615660813697E-4</v>
      </c>
    </row>
    <row r="9" spans="1:14" x14ac:dyDescent="0.2">
      <c r="A9" s="7">
        <v>6</v>
      </c>
      <c r="B9" s="7" t="s">
        <v>143</v>
      </c>
      <c r="C9" s="4" t="s">
        <v>14</v>
      </c>
      <c r="D9" s="8">
        <f>SUMIF(IIOAS!$C$4:$C$1187,$A9,IIOAS!D$4:D$1187)</f>
        <v>1179239.4716960001</v>
      </c>
      <c r="E9" s="8">
        <f>SUMIF(IIOAS!$C$4:$C$1187,$A9,IIOAS!E$4:E$1187)</f>
        <v>970584.52455700026</v>
      </c>
      <c r="F9" s="8">
        <f>SUMIF(IIOAS!$C$4:$C$1187,$A9,IIOAS!F$4:F$1187)</f>
        <v>499821.39147499966</v>
      </c>
      <c r="G9" s="8">
        <f>SUMIF(IIOAS!$C$4:$C$1187,$A9,IIOAS!G$4:G$1187)</f>
        <v>139592.37367700049</v>
      </c>
      <c r="H9" s="8">
        <f>SUMIF(IIOAS!$C$4:$C$1187,$A9,IIOAS!H$4:H$1187)</f>
        <v>539825.70654399996</v>
      </c>
      <c r="J9" s="29">
        <f t="shared" si="0"/>
        <v>4.2660148498445169E-2</v>
      </c>
      <c r="K9" s="29">
        <f t="shared" si="0"/>
        <v>6.2047440978223178E-2</v>
      </c>
      <c r="L9" s="29">
        <f t="shared" si="0"/>
        <v>5.7551200178657509E-2</v>
      </c>
      <c r="M9" s="29">
        <f t="shared" si="0"/>
        <v>9.9410904464899003E-3</v>
      </c>
      <c r="N9" s="29">
        <f t="shared" si="0"/>
        <v>0.10981268469040074</v>
      </c>
    </row>
    <row r="10" spans="1:14" x14ac:dyDescent="0.2">
      <c r="A10" s="7">
        <v>7</v>
      </c>
      <c r="B10" s="7" t="s">
        <v>144</v>
      </c>
      <c r="C10" s="4" t="s">
        <v>15</v>
      </c>
      <c r="D10" s="8">
        <f>SUMIF(IIOAS!$C$4:$C$1187,$A10,IIOAS!D$4:D$1187)</f>
        <v>290361.54654099996</v>
      </c>
      <c r="E10" s="8">
        <f>SUMIF(IIOAS!$C$4:$C$1187,$A10,IIOAS!E$4:E$1187)</f>
        <v>183014.90448000003</v>
      </c>
      <c r="F10" s="8">
        <f>SUMIF(IIOAS!$C$4:$C$1187,$A10,IIOAS!F$4:F$1187)</f>
        <v>210789.66528699992</v>
      </c>
      <c r="G10" s="8">
        <f>SUMIF(IIOAS!$C$4:$C$1187,$A10,IIOAS!G$4:G$1187)</f>
        <v>35859.913565999945</v>
      </c>
      <c r="H10" s="8">
        <f>SUMIF(IIOAS!$C$4:$C$1187,$A10,IIOAS!H$4:H$1187)</f>
        <v>43711.967688000004</v>
      </c>
      <c r="J10" s="29">
        <f t="shared" si="0"/>
        <v>1.0504114720534479E-2</v>
      </c>
      <c r="K10" s="29">
        <f t="shared" si="0"/>
        <v>1.1699760501581193E-2</v>
      </c>
      <c r="L10" s="29">
        <f t="shared" si="0"/>
        <v>2.4271066483818413E-2</v>
      </c>
      <c r="M10" s="29">
        <f t="shared" si="0"/>
        <v>2.5537687681118004E-3</v>
      </c>
      <c r="N10" s="29">
        <f t="shared" si="0"/>
        <v>8.8919969292497614E-3</v>
      </c>
    </row>
    <row r="11" spans="1:14" x14ac:dyDescent="0.2">
      <c r="A11" s="7">
        <v>8</v>
      </c>
      <c r="B11" s="7" t="s">
        <v>145</v>
      </c>
      <c r="C11" s="4" t="s">
        <v>16</v>
      </c>
      <c r="D11" s="8">
        <f>SUMIF(IIOAS!$C$4:$C$1187,$A11,IIOAS!D$4:D$1187)</f>
        <v>362773.23015299998</v>
      </c>
      <c r="E11" s="8">
        <f>SUMIF(IIOAS!$C$4:$C$1187,$A11,IIOAS!E$4:E$1187)</f>
        <v>188997.33285499993</v>
      </c>
      <c r="F11" s="8">
        <f>SUMIF(IIOAS!$C$4:$C$1187,$A11,IIOAS!F$4:F$1187)</f>
        <v>282488.41829799989</v>
      </c>
      <c r="G11" s="8">
        <f>SUMIF(IIOAS!$C$4:$C$1187,$A11,IIOAS!G$4:G$1187)</f>
        <v>75463.954243000044</v>
      </c>
      <c r="H11" s="8">
        <f>SUMIF(IIOAS!$C$4:$C$1187,$A11,IIOAS!H$4:H$1187)</f>
        <v>4820.8576119999998</v>
      </c>
      <c r="J11" s="29">
        <f t="shared" si="0"/>
        <v>1.312367864292216E-2</v>
      </c>
      <c r="K11" s="29">
        <f t="shared" si="0"/>
        <v>1.2082204649527688E-2</v>
      </c>
      <c r="L11" s="29">
        <f t="shared" si="0"/>
        <v>3.2526714116103826E-2</v>
      </c>
      <c r="M11" s="29">
        <f t="shared" si="0"/>
        <v>5.3741760729371577E-3</v>
      </c>
      <c r="N11" s="29">
        <f t="shared" si="0"/>
        <v>9.8067081738858401E-4</v>
      </c>
    </row>
    <row r="12" spans="1:14" x14ac:dyDescent="0.2">
      <c r="A12" s="7">
        <v>9</v>
      </c>
      <c r="B12" s="7" t="s">
        <v>146</v>
      </c>
      <c r="C12" s="4" t="s">
        <v>182</v>
      </c>
      <c r="D12" s="8">
        <f>SUMIF(IIOAS!$C$4:$C$1187,$A12,IIOAS!D$4:D$1187)</f>
        <v>92884.732902999996</v>
      </c>
      <c r="E12" s="8">
        <f>SUMIF(IIOAS!$C$4:$C$1187,$A12,IIOAS!E$4:E$1187)</f>
        <v>55043.73432399999</v>
      </c>
      <c r="F12" s="8">
        <f>SUMIF(IIOAS!$C$4:$C$1187,$A12,IIOAS!F$4:F$1187)</f>
        <v>53421.141506000036</v>
      </c>
      <c r="G12" s="8">
        <f>SUMIF(IIOAS!$C$4:$C$1187,$A12,IIOAS!G$4:G$1187)</f>
        <v>39463.577417</v>
      </c>
      <c r="H12" s="8">
        <f>SUMIF(IIOAS!$C$4:$C$1187,$A12,IIOAS!H$4:H$1187)</f>
        <v>1.3979999999999998E-2</v>
      </c>
      <c r="J12" s="29">
        <f t="shared" si="0"/>
        <v>3.3601966301055903E-3</v>
      </c>
      <c r="K12" s="29">
        <f t="shared" si="0"/>
        <v>3.5188309418473654E-3</v>
      </c>
      <c r="L12" s="29">
        <f t="shared" si="0"/>
        <v>6.1510988945697757E-3</v>
      </c>
      <c r="M12" s="29">
        <f t="shared" si="0"/>
        <v>2.810404194087368E-3</v>
      </c>
      <c r="N12" s="29">
        <f t="shared" si="0"/>
        <v>2.8438462884625021E-9</v>
      </c>
    </row>
    <row r="13" spans="1:14" x14ac:dyDescent="0.2">
      <c r="A13" s="7">
        <v>10</v>
      </c>
      <c r="B13" s="7" t="s">
        <v>147</v>
      </c>
      <c r="C13" s="4" t="s">
        <v>2</v>
      </c>
      <c r="D13" s="8">
        <f>SUMIF(IIOAS!$C$4:$C$1187,$A13,IIOAS!D$4:D$1187)</f>
        <v>2094901.6152369999</v>
      </c>
      <c r="E13" s="8">
        <f>SUMIF(IIOAS!$C$4:$C$1187,$A13,IIOAS!E$4:E$1187)</f>
        <v>1210696.3479240001</v>
      </c>
      <c r="F13" s="8">
        <f>SUMIF(IIOAS!$C$4:$C$1187,$A13,IIOAS!F$4:F$1187)</f>
        <v>200843.95165499987</v>
      </c>
      <c r="G13" s="8">
        <f>SUMIF(IIOAS!$C$4:$C$1187,$A13,IIOAS!G$4:G$1187)</f>
        <v>1893754.6999390004</v>
      </c>
      <c r="H13" s="8">
        <f>SUMIF(IIOAS!$C$4:$C$1187,$A13,IIOAS!H$4:H$1187)</f>
        <v>302.96364299999993</v>
      </c>
      <c r="J13" s="29">
        <f t="shared" si="0"/>
        <v>7.5785127737550612E-2</v>
      </c>
      <c r="K13" s="29">
        <f t="shared" si="0"/>
        <v>7.7397288221395993E-2</v>
      </c>
      <c r="L13" s="29">
        <f t="shared" si="0"/>
        <v>2.3125881892047159E-2</v>
      </c>
      <c r="M13" s="29">
        <f t="shared" si="0"/>
        <v>0.13486400624664463</v>
      </c>
      <c r="N13" s="29">
        <f t="shared" si="0"/>
        <v>6.1629616000331082E-5</v>
      </c>
    </row>
    <row r="14" spans="1:14" x14ac:dyDescent="0.2">
      <c r="A14" s="7">
        <v>11</v>
      </c>
      <c r="B14" s="7" t="s">
        <v>148</v>
      </c>
      <c r="C14" s="4" t="s">
        <v>17</v>
      </c>
      <c r="D14" s="8">
        <f>SUMIF(IIOAS!$C$4:$C$1187,$A14,IIOAS!D$4:D$1187)</f>
        <v>1628712.3715819998</v>
      </c>
      <c r="E14" s="8">
        <f>SUMIF(IIOAS!$C$4:$C$1187,$A14,IIOAS!E$4:E$1187)</f>
        <v>602862.01405300014</v>
      </c>
      <c r="F14" s="8">
        <f>SUMIF(IIOAS!$C$4:$C$1187,$A14,IIOAS!F$4:F$1187)</f>
        <v>324560.20000499988</v>
      </c>
      <c r="G14" s="8">
        <f>SUMIF(IIOAS!$C$4:$C$1187,$A14,IIOAS!G$4:G$1187)</f>
        <v>1194544.3972290005</v>
      </c>
      <c r="H14" s="8">
        <f>SUMIF(IIOAS!$C$4:$C$1187,$A14,IIOAS!H$4:H$1187)</f>
        <v>109607.77434800001</v>
      </c>
      <c r="J14" s="29">
        <f t="shared" si="0"/>
        <v>5.8920273023946639E-2</v>
      </c>
      <c r="K14" s="29">
        <f t="shared" si="0"/>
        <v>3.8539709101625498E-2</v>
      </c>
      <c r="L14" s="29">
        <f t="shared" si="0"/>
        <v>3.7371007642131207E-2</v>
      </c>
      <c r="M14" s="29">
        <f t="shared" si="0"/>
        <v>8.5069646588850967E-2</v>
      </c>
      <c r="N14" s="29">
        <f t="shared" si="0"/>
        <v>2.2296685426766476E-2</v>
      </c>
    </row>
    <row r="15" spans="1:14" x14ac:dyDescent="0.2">
      <c r="A15" s="7">
        <v>12</v>
      </c>
      <c r="B15" s="7" t="s">
        <v>149</v>
      </c>
      <c r="C15" s="4" t="s">
        <v>18</v>
      </c>
      <c r="D15" s="8">
        <f>SUMIF(IIOAS!$C$4:$C$1187,$A15,IIOAS!D$4:D$1187)</f>
        <v>311632.37133199995</v>
      </c>
      <c r="E15" s="8">
        <f>SUMIF(IIOAS!$C$4:$C$1187,$A15,IIOAS!E$4:E$1187)</f>
        <v>135815.85096499999</v>
      </c>
      <c r="F15" s="8">
        <f>SUMIF(IIOAS!$C$4:$C$1187,$A15,IIOAS!F$4:F$1187)</f>
        <v>19731.912565000002</v>
      </c>
      <c r="G15" s="8">
        <f>SUMIF(IIOAS!$C$4:$C$1187,$A15,IIOAS!G$4:G$1187)</f>
        <v>250567.17145899992</v>
      </c>
      <c r="H15" s="8">
        <f>SUMIF(IIOAS!$C$4:$C$1187,$A15,IIOAS!H$4:H$1187)</f>
        <v>41333.287307999984</v>
      </c>
      <c r="J15" s="29">
        <f t="shared" si="0"/>
        <v>1.1273607742137129E-2</v>
      </c>
      <c r="K15" s="29">
        <f t="shared" si="0"/>
        <v>8.6824236152995577E-3</v>
      </c>
      <c r="L15" s="29">
        <f t="shared" si="0"/>
        <v>2.2720020977591219E-3</v>
      </c>
      <c r="M15" s="29">
        <f t="shared" si="0"/>
        <v>1.7844176216665827E-2</v>
      </c>
      <c r="N15" s="29">
        <f t="shared" si="0"/>
        <v>8.4081198641495006E-3</v>
      </c>
    </row>
    <row r="16" spans="1:14" x14ac:dyDescent="0.2">
      <c r="A16" s="7">
        <v>13</v>
      </c>
      <c r="B16" s="7" t="s">
        <v>150</v>
      </c>
      <c r="C16" s="4" t="s">
        <v>19</v>
      </c>
      <c r="D16" s="8">
        <f>SUMIF(IIOAS!$C$4:$C$1187,$A16,IIOAS!D$4:D$1187)</f>
        <v>108325.06367</v>
      </c>
      <c r="E16" s="8">
        <f>SUMIF(IIOAS!$C$4:$C$1187,$A16,IIOAS!E$4:E$1187)</f>
        <v>37914.046136000019</v>
      </c>
      <c r="F16" s="8">
        <f>SUMIF(IIOAS!$C$4:$C$1187,$A16,IIOAS!F$4:F$1187)</f>
        <v>65337.911355000004</v>
      </c>
      <c r="G16" s="8">
        <f>SUMIF(IIOAS!$C$4:$C$1187,$A16,IIOAS!G$4:G$1187)</f>
        <v>18023.622177999983</v>
      </c>
      <c r="H16" s="8">
        <f>SUMIF(IIOAS!$C$4:$C$1187,$A16,IIOAS!H$4:H$1187)</f>
        <v>24963.530137000002</v>
      </c>
      <c r="J16" s="29">
        <f t="shared" si="0"/>
        <v>3.9187657920061823E-3</v>
      </c>
      <c r="K16" s="29">
        <f t="shared" si="0"/>
        <v>2.4237657621244469E-3</v>
      </c>
      <c r="L16" s="29">
        <f t="shared" si="0"/>
        <v>7.5232378601288183E-3</v>
      </c>
      <c r="M16" s="29">
        <f t="shared" si="0"/>
        <v>1.2835547782821337E-3</v>
      </c>
      <c r="N16" s="29">
        <f t="shared" si="0"/>
        <v>5.0781432422767727E-3</v>
      </c>
    </row>
    <row r="17" spans="1:14" x14ac:dyDescent="0.2">
      <c r="A17" s="7">
        <v>14</v>
      </c>
      <c r="B17" s="7" t="s">
        <v>151</v>
      </c>
      <c r="C17" s="4" t="s">
        <v>20</v>
      </c>
      <c r="D17" s="8">
        <f>SUMIF(IIOAS!$C$4:$C$1187,$A17,IIOAS!D$4:D$1187)</f>
        <v>216564.79351799999</v>
      </c>
      <c r="E17" s="8">
        <f>SUMIF(IIOAS!$C$4:$C$1187,$A17,IIOAS!E$4:E$1187)</f>
        <v>80877.959944999995</v>
      </c>
      <c r="F17" s="8">
        <f>SUMIF(IIOAS!$C$4:$C$1187,$A17,IIOAS!F$4:F$1187)</f>
        <v>33169.416305000021</v>
      </c>
      <c r="G17" s="8">
        <f>SUMIF(IIOAS!$C$4:$C$1187,$A17,IIOAS!G$4:G$1187)</f>
        <v>117127.21401399998</v>
      </c>
      <c r="H17" s="8">
        <f>SUMIF(IIOAS!$C$4:$C$1187,$A17,IIOAS!H$4:H$1187)</f>
        <v>66268.163199000002</v>
      </c>
      <c r="J17" s="29">
        <f t="shared" si="0"/>
        <v>7.8344445490157958E-3</v>
      </c>
      <c r="K17" s="29">
        <f t="shared" si="0"/>
        <v>5.1703590147565487E-3</v>
      </c>
      <c r="L17" s="29">
        <f t="shared" si="0"/>
        <v>3.8192437341365067E-3</v>
      </c>
      <c r="M17" s="29">
        <f t="shared" si="0"/>
        <v>8.3412309540116195E-3</v>
      </c>
      <c r="N17" s="29">
        <f t="shared" si="0"/>
        <v>1.3480434188605405E-2</v>
      </c>
    </row>
    <row r="18" spans="1:14" x14ac:dyDescent="0.2">
      <c r="A18" s="7">
        <v>15</v>
      </c>
      <c r="B18" s="7" t="s">
        <v>152</v>
      </c>
      <c r="C18" s="4" t="s">
        <v>21</v>
      </c>
      <c r="D18" s="8">
        <f>SUMIF(IIOAS!$C$4:$C$1187,$A18,IIOAS!D$4:D$1187)</f>
        <v>63734.774679000009</v>
      </c>
      <c r="E18" s="8">
        <f>SUMIF(IIOAS!$C$4:$C$1187,$A18,IIOAS!E$4:E$1187)</f>
        <v>24316.731473000003</v>
      </c>
      <c r="F18" s="8">
        <f>SUMIF(IIOAS!$C$4:$C$1187,$A18,IIOAS!F$4:F$1187)</f>
        <v>52847.346196000028</v>
      </c>
      <c r="G18" s="8">
        <f>SUMIF(IIOAS!$C$4:$C$1187,$A18,IIOAS!G$4:G$1187)</f>
        <v>6189.4732089999598</v>
      </c>
      <c r="H18" s="8">
        <f>SUMIF(IIOAS!$C$4:$C$1187,$A18,IIOAS!H$4:H$1187)</f>
        <v>4697.9552739999999</v>
      </c>
      <c r="J18" s="29">
        <f t="shared" si="0"/>
        <v>2.3056682019053092E-3</v>
      </c>
      <c r="K18" s="29">
        <f t="shared" si="0"/>
        <v>1.5545178422692455E-3</v>
      </c>
      <c r="L18" s="29">
        <f t="shared" si="0"/>
        <v>6.0850300761665973E-3</v>
      </c>
      <c r="M18" s="29">
        <f t="shared" si="0"/>
        <v>4.4078420164390763E-4</v>
      </c>
      <c r="N18" s="29">
        <f t="shared" si="0"/>
        <v>9.5566971883603294E-4</v>
      </c>
    </row>
    <row r="19" spans="1:14" x14ac:dyDescent="0.2">
      <c r="A19" s="7">
        <v>16</v>
      </c>
      <c r="B19" s="7" t="s">
        <v>153</v>
      </c>
      <c r="C19" s="4" t="s">
        <v>22</v>
      </c>
      <c r="D19" s="8">
        <f>SUMIF(IIOAS!$C$4:$C$1187,$A19,IIOAS!D$4:D$1187)</f>
        <v>234631.095948</v>
      </c>
      <c r="E19" s="8">
        <f>SUMIF(IIOAS!$C$4:$C$1187,$A19,IIOAS!E$4:E$1187)</f>
        <v>63193.825894999987</v>
      </c>
      <c r="F19" s="8">
        <f>SUMIF(IIOAS!$C$4:$C$1187,$A19,IIOAS!F$4:F$1187)</f>
        <v>155906.91358299996</v>
      </c>
      <c r="G19" s="8">
        <f>SUMIF(IIOAS!$C$4:$C$1187,$A19,IIOAS!G$4:G$1187)</f>
        <v>52949.939486000017</v>
      </c>
      <c r="H19" s="8">
        <f>SUMIF(IIOAS!$C$4:$C$1187,$A19,IIOAS!H$4:H$1187)</f>
        <v>25774.242879000005</v>
      </c>
      <c r="J19" s="29">
        <f t="shared" si="0"/>
        <v>8.4880108203119684E-3</v>
      </c>
      <c r="K19" s="29">
        <f t="shared" si="0"/>
        <v>4.0398492693851425E-3</v>
      </c>
      <c r="L19" s="29">
        <f t="shared" si="0"/>
        <v>1.7951672629242972E-2</v>
      </c>
      <c r="M19" s="29">
        <f t="shared" si="0"/>
        <v>3.7708373580957349E-3</v>
      </c>
      <c r="N19" s="29">
        <f t="shared" si="0"/>
        <v>5.243060439869475E-3</v>
      </c>
    </row>
    <row r="20" spans="1:14" x14ac:dyDescent="0.2">
      <c r="A20" s="7">
        <v>17</v>
      </c>
      <c r="B20" s="7" t="s">
        <v>154</v>
      </c>
      <c r="C20" s="4" t="s">
        <v>23</v>
      </c>
      <c r="D20" s="8">
        <f>SUMIF(IIOAS!$C$4:$C$1187,$A20,IIOAS!D$4:D$1187)</f>
        <v>2106340.0964969997</v>
      </c>
      <c r="E20" s="8">
        <f>SUMIF(IIOAS!$C$4:$C$1187,$A20,IIOAS!E$4:E$1187)</f>
        <v>418092.75058299961</v>
      </c>
      <c r="F20" s="8">
        <f>SUMIF(IIOAS!$C$4:$C$1187,$A20,IIOAS!F$4:F$1187)</f>
        <v>1302662.5254560004</v>
      </c>
      <c r="G20" s="8">
        <f>SUMIF(IIOAS!$C$4:$C$1187,$A20,IIOAS!G$4:G$1187)</f>
        <v>504592.21117999987</v>
      </c>
      <c r="H20" s="8">
        <f>SUMIF(IIOAS!$C$4:$C$1187,$A20,IIOAS!H$4:H$1187)</f>
        <v>299085.35986100003</v>
      </c>
      <c r="J20" s="29">
        <f t="shared" si="0"/>
        <v>7.619892605490719E-2</v>
      </c>
      <c r="K20" s="29">
        <f t="shared" si="0"/>
        <v>2.6727796094896585E-2</v>
      </c>
      <c r="L20" s="29">
        <f t="shared" si="0"/>
        <v>0.14999316365094728</v>
      </c>
      <c r="M20" s="29">
        <f t="shared" si="0"/>
        <v>3.5934605006012511E-2</v>
      </c>
      <c r="N20" s="29">
        <f t="shared" si="0"/>
        <v>6.08406860210427E-2</v>
      </c>
    </row>
    <row r="21" spans="1:14" x14ac:dyDescent="0.2">
      <c r="A21" s="7">
        <v>18</v>
      </c>
      <c r="B21" s="7" t="s">
        <v>155</v>
      </c>
      <c r="C21" s="4" t="s">
        <v>24</v>
      </c>
      <c r="D21" s="8">
        <f>SUMIF(IIOAS!$C$4:$C$1187,$A21,IIOAS!D$4:D$1187)</f>
        <v>231672.64239600004</v>
      </c>
      <c r="E21" s="8">
        <f>SUMIF(IIOAS!$C$4:$C$1187,$A21,IIOAS!E$4:E$1187)</f>
        <v>66162.788819999987</v>
      </c>
      <c r="F21" s="8">
        <f>SUMIF(IIOAS!$C$4:$C$1187,$A21,IIOAS!F$4:F$1187)</f>
        <v>176151.92785600002</v>
      </c>
      <c r="G21" s="8">
        <f>SUMIF(IIOAS!$C$4:$C$1187,$A21,IIOAS!G$4:G$1187)</f>
        <v>16649.317973000012</v>
      </c>
      <c r="H21" s="8">
        <f>SUMIF(IIOAS!$C$4:$C$1187,$A21,IIOAS!H$4:H$1187)</f>
        <v>38871.396567000003</v>
      </c>
      <c r="J21" s="29">
        <f t="shared" si="0"/>
        <v>8.3809858513524769E-3</v>
      </c>
      <c r="K21" s="29">
        <f t="shared" si="0"/>
        <v>4.2296488666325347E-3</v>
      </c>
      <c r="L21" s="29">
        <f t="shared" si="0"/>
        <v>2.0282755069726079E-2</v>
      </c>
      <c r="M21" s="29">
        <f t="shared" si="0"/>
        <v>1.185683511800854E-3</v>
      </c>
      <c r="N21" s="29">
        <f t="shared" si="0"/>
        <v>7.9073159409454238E-3</v>
      </c>
    </row>
    <row r="22" spans="1:14" x14ac:dyDescent="0.2">
      <c r="A22" s="7">
        <v>19</v>
      </c>
      <c r="B22" s="7" t="s">
        <v>156</v>
      </c>
      <c r="C22" s="4" t="s">
        <v>25</v>
      </c>
      <c r="D22" s="8">
        <f>SUMIF(IIOAS!$C$4:$C$1187,$A22,IIOAS!D$4:D$1187)</f>
        <v>896824.11950699985</v>
      </c>
      <c r="E22" s="8">
        <f>SUMIF(IIOAS!$C$4:$C$1187,$A22,IIOAS!E$4:E$1187)</f>
        <v>265077.2866190002</v>
      </c>
      <c r="F22" s="8">
        <f>SUMIF(IIOAS!$C$4:$C$1187,$A22,IIOAS!F$4:F$1187)</f>
        <v>491079.02070900018</v>
      </c>
      <c r="G22" s="8">
        <f>SUMIF(IIOAS!$C$4:$C$1187,$A22,IIOAS!G$4:G$1187)</f>
        <v>87038.610648999806</v>
      </c>
      <c r="H22" s="8">
        <f>SUMIF(IIOAS!$C$4:$C$1187,$A22,IIOAS!H$4:H$1187)</f>
        <v>318706.48814900004</v>
      </c>
      <c r="J22" s="29">
        <f t="shared" si="0"/>
        <v>3.2443495179254628E-2</v>
      </c>
      <c r="K22" s="29">
        <f t="shared" si="0"/>
        <v>1.6945837152788898E-2</v>
      </c>
      <c r="L22" s="29">
        <f t="shared" si="0"/>
        <v>5.6544572734191188E-2</v>
      </c>
      <c r="M22" s="29">
        <f t="shared" si="0"/>
        <v>6.1984668503497755E-3</v>
      </c>
      <c r="N22" s="29">
        <f t="shared" si="0"/>
        <v>6.4832064623136787E-2</v>
      </c>
    </row>
    <row r="23" spans="1:14" x14ac:dyDescent="0.2">
      <c r="A23" s="7">
        <v>20</v>
      </c>
      <c r="B23" s="7" t="s">
        <v>157</v>
      </c>
      <c r="C23" s="4" t="s">
        <v>26</v>
      </c>
      <c r="D23" s="8">
        <f>SUMIF(IIOAS!$C$4:$C$1187,$A23,IIOAS!D$4:D$1187)</f>
        <v>3539932.8293709997</v>
      </c>
      <c r="E23" s="8">
        <f>SUMIF(IIOAS!$C$4:$C$1187,$A23,IIOAS!E$4:E$1187)</f>
        <v>798294.34413600073</v>
      </c>
      <c r="F23" s="8">
        <f>SUMIF(IIOAS!$C$4:$C$1187,$A23,IIOAS!F$4:F$1187)</f>
        <v>542874.77879999997</v>
      </c>
      <c r="G23" s="8">
        <f>SUMIF(IIOAS!$C$4:$C$1187,$A23,IIOAS!G$4:G$1187)</f>
        <v>506084.71737799991</v>
      </c>
      <c r="H23" s="8">
        <f>SUMIF(IIOAS!$C$4:$C$1187,$A23,IIOAS!H$4:H$1187)</f>
        <v>2490973.3331929999</v>
      </c>
      <c r="J23" s="29">
        <f t="shared" si="0"/>
        <v>0.12806055411145398</v>
      </c>
      <c r="K23" s="29">
        <f t="shared" si="0"/>
        <v>5.1033289680397095E-2</v>
      </c>
      <c r="L23" s="29">
        <f t="shared" si="0"/>
        <v>6.2508519242170033E-2</v>
      </c>
      <c r="M23" s="29">
        <f t="shared" si="0"/>
        <v>3.6040894043983862E-2</v>
      </c>
      <c r="N23" s="29">
        <f t="shared" si="0"/>
        <v>0.50671997627038501</v>
      </c>
    </row>
    <row r="24" spans="1:14" x14ac:dyDescent="0.2">
      <c r="A24" s="7">
        <v>21</v>
      </c>
      <c r="B24" s="7" t="s">
        <v>158</v>
      </c>
      <c r="C24" s="4" t="s">
        <v>27</v>
      </c>
      <c r="D24" s="8">
        <f>SUMIF(IIOAS!$C$4:$C$1187,$A24,IIOAS!D$4:D$1187)</f>
        <v>89643.573997000029</v>
      </c>
      <c r="E24" s="8">
        <f>SUMIF(IIOAS!$C$4:$C$1187,$A24,IIOAS!E$4:E$1187)</f>
        <v>31925.491642999987</v>
      </c>
      <c r="F24" s="8">
        <f>SUMIF(IIOAS!$C$4:$C$1187,$A24,IIOAS!F$4:F$1187)</f>
        <v>11985.952241000006</v>
      </c>
      <c r="G24" s="8">
        <f>SUMIF(IIOAS!$C$4:$C$1187,$A24,IIOAS!G$4:G$1187)</f>
        <v>56277.862815000008</v>
      </c>
      <c r="H24" s="8">
        <f>SUMIF(IIOAS!$C$4:$C$1187,$A24,IIOAS!H$4:H$1187)</f>
        <v>21379.758941</v>
      </c>
      <c r="J24" s="29">
        <f t="shared" si="0"/>
        <v>3.2429445167259752E-3</v>
      </c>
      <c r="K24" s="29">
        <f t="shared" si="0"/>
        <v>2.040929984252459E-3</v>
      </c>
      <c r="L24" s="29">
        <f t="shared" si="0"/>
        <v>1.3801048704977707E-3</v>
      </c>
      <c r="M24" s="29">
        <f t="shared" si="0"/>
        <v>4.0078358841693952E-3</v>
      </c>
      <c r="N24" s="29">
        <f t="shared" si="0"/>
        <v>4.3491236132035659E-3</v>
      </c>
    </row>
    <row r="25" spans="1:14" x14ac:dyDescent="0.2">
      <c r="A25" s="7">
        <v>22</v>
      </c>
      <c r="B25" s="7" t="s">
        <v>159</v>
      </c>
      <c r="C25" s="4" t="s">
        <v>6</v>
      </c>
      <c r="D25" s="8">
        <f>SUMIF(IIOAS!$C$4:$C$1187,$A25,IIOAS!D$4:D$1187)</f>
        <v>210146.2294009999</v>
      </c>
      <c r="E25" s="8">
        <f>SUMIF(IIOAS!$C$4:$C$1187,$A25,IIOAS!E$4:E$1187)</f>
        <v>52442.368588999962</v>
      </c>
      <c r="F25" s="8">
        <f>SUMIF(IIOAS!$C$4:$C$1187,$A25,IIOAS!F$4:F$1187)</f>
        <v>40188.853187000008</v>
      </c>
      <c r="G25" s="8">
        <f>SUMIF(IIOAS!$C$4:$C$1187,$A25,IIOAS!G$4:G$1187)</f>
        <v>28964.594005000003</v>
      </c>
      <c r="H25" s="8">
        <f>SUMIF(IIOAS!$C$4:$C$1187,$A25,IIOAS!H$4:H$1187)</f>
        <v>140992.782209</v>
      </c>
      <c r="J25" s="29">
        <f t="shared" si="0"/>
        <v>7.6022466749197E-3</v>
      </c>
      <c r="K25" s="29">
        <f t="shared" si="0"/>
        <v>3.3525310649985592E-3</v>
      </c>
      <c r="L25" s="29">
        <f t="shared" si="0"/>
        <v>4.6274864865030576E-3</v>
      </c>
      <c r="M25" s="29">
        <f t="shared" si="0"/>
        <v>2.0627176196302884E-3</v>
      </c>
      <c r="N25" s="29">
        <f t="shared" si="0"/>
        <v>2.8681101601220789E-2</v>
      </c>
    </row>
    <row r="26" spans="1:14" x14ac:dyDescent="0.2">
      <c r="A26" s="7">
        <v>23</v>
      </c>
      <c r="B26" s="7" t="s">
        <v>160</v>
      </c>
      <c r="C26" s="4" t="s">
        <v>28</v>
      </c>
      <c r="D26" s="8">
        <f>SUMIF(IIOAS!$C$4:$C$1187,$A26,IIOAS!D$4:D$1187)</f>
        <v>1595699.112305</v>
      </c>
      <c r="E26" s="8">
        <f>SUMIF(IIOAS!$C$4:$C$1187,$A26,IIOAS!E$4:E$1187)</f>
        <v>1286997.0659919996</v>
      </c>
      <c r="F26" s="8">
        <f>SUMIF(IIOAS!$C$4:$C$1187,$A26,IIOAS!F$4:F$1187)</f>
        <v>534676.33151099994</v>
      </c>
      <c r="G26" s="8">
        <f>SUMIF(IIOAS!$C$4:$C$1187,$A26,IIOAS!G$4:G$1187)</f>
        <v>842032.48080799961</v>
      </c>
      <c r="H26" s="8">
        <f>SUMIF(IIOAS!$C$4:$C$1187,$A26,IIOAS!H$4:H$1187)</f>
        <v>218990.29998599997</v>
      </c>
      <c r="J26" s="29">
        <f t="shared" si="0"/>
        <v>5.772598587788548E-2</v>
      </c>
      <c r="K26" s="29">
        <f t="shared" si="0"/>
        <v>8.2275033725406663E-2</v>
      </c>
      <c r="L26" s="29">
        <f t="shared" si="0"/>
        <v>6.1564521067760135E-2</v>
      </c>
      <c r="M26" s="29">
        <f t="shared" si="0"/>
        <v>5.9965461078578766E-2</v>
      </c>
      <c r="N26" s="29">
        <f t="shared" si="0"/>
        <v>4.4547550202036913E-2</v>
      </c>
    </row>
    <row r="27" spans="1:14" x14ac:dyDescent="0.2">
      <c r="A27" s="7">
        <v>24</v>
      </c>
      <c r="B27" s="7" t="s">
        <v>161</v>
      </c>
      <c r="C27" s="4" t="s">
        <v>29</v>
      </c>
      <c r="D27" s="8">
        <f>SUMIF(IIOAS!$C$4:$C$1187,$A27,IIOAS!D$4:D$1187)</f>
        <v>1789766.7148470001</v>
      </c>
      <c r="E27" s="8">
        <f>SUMIF(IIOAS!$C$4:$C$1187,$A27,IIOAS!E$4:E$1187)</f>
        <v>1455207.0416339999</v>
      </c>
      <c r="F27" s="8">
        <f>SUMIF(IIOAS!$C$4:$C$1187,$A27,IIOAS!F$4:F$1187)</f>
        <v>595481.54763800011</v>
      </c>
      <c r="G27" s="8">
        <f>SUMIF(IIOAS!$C$4:$C$1187,$A27,IIOAS!G$4:G$1187)</f>
        <v>951006.58810499997</v>
      </c>
      <c r="H27" s="8">
        <f>SUMIF(IIOAS!$C$4:$C$1187,$A27,IIOAS!H$4:H$1187)</f>
        <v>243278.57910399995</v>
      </c>
      <c r="J27" s="29">
        <f t="shared" si="0"/>
        <v>6.4746572401564215E-2</v>
      </c>
      <c r="K27" s="29">
        <f t="shared" si="0"/>
        <v>9.3028346055787262E-2</v>
      </c>
      <c r="L27" s="29">
        <f t="shared" si="0"/>
        <v>6.8565848391715922E-2</v>
      </c>
      <c r="M27" s="29">
        <f t="shared" si="0"/>
        <v>6.7726067395594683E-2</v>
      </c>
      <c r="N27" s="29">
        <f t="shared" si="0"/>
        <v>4.9488332206533737E-2</v>
      </c>
    </row>
    <row r="28" spans="1:14" x14ac:dyDescent="0.2">
      <c r="A28" s="7">
        <v>25</v>
      </c>
      <c r="B28" s="7" t="s">
        <v>162</v>
      </c>
      <c r="C28" s="4" t="s">
        <v>183</v>
      </c>
      <c r="D28" s="8">
        <f>SUMIF(IIOAS!$C$4:$C$1187,$A28,IIOAS!D$4:D$1187)</f>
        <v>1694286.6010780002</v>
      </c>
      <c r="E28" s="8">
        <f>SUMIF(IIOAS!$C$4:$C$1187,$A28,IIOAS!E$4:E$1187)</f>
        <v>1011495.6896409997</v>
      </c>
      <c r="F28" s="8">
        <f>SUMIF(IIOAS!$C$4:$C$1187,$A28,IIOAS!F$4:F$1187)</f>
        <v>374843.9213349999</v>
      </c>
      <c r="G28" s="8">
        <f>SUMIF(IIOAS!$C$4:$C$1187,$A28,IIOAS!G$4:G$1187)</f>
        <v>1189945.2522809999</v>
      </c>
      <c r="H28" s="8">
        <f>SUMIF(IIOAS!$C$4:$C$1187,$A28,IIOAS!H$4:H$1187)</f>
        <v>129497.42746200002</v>
      </c>
      <c r="J28" s="29">
        <f t="shared" si="0"/>
        <v>6.1292485314252042E-2</v>
      </c>
      <c r="K28" s="29">
        <f t="shared" si="0"/>
        <v>6.4662806293323785E-2</v>
      </c>
      <c r="L28" s="29">
        <f t="shared" si="0"/>
        <v>4.3160852897554634E-2</v>
      </c>
      <c r="M28" s="29">
        <f t="shared" si="0"/>
        <v>8.4742117837098507E-2</v>
      </c>
      <c r="N28" s="29">
        <f t="shared" si="0"/>
        <v>2.6342688015254002E-2</v>
      </c>
    </row>
    <row r="29" spans="1:14" x14ac:dyDescent="0.2">
      <c r="A29" s="7">
        <v>26</v>
      </c>
      <c r="B29" s="7" t="s">
        <v>163</v>
      </c>
      <c r="C29" s="4" t="s">
        <v>30</v>
      </c>
      <c r="D29" s="8">
        <f>SUMIF(IIOAS!$C$4:$C$1187,$A29,IIOAS!D$4:D$1187)</f>
        <v>550577.8829330001</v>
      </c>
      <c r="E29" s="8">
        <f>SUMIF(IIOAS!$C$4:$C$1187,$A29,IIOAS!E$4:E$1187)</f>
        <v>324690.7579080002</v>
      </c>
      <c r="F29" s="8">
        <f>SUMIF(IIOAS!$C$4:$C$1187,$A29,IIOAS!F$4:F$1187)</f>
        <v>231555.73975500008</v>
      </c>
      <c r="G29" s="8">
        <f>SUMIF(IIOAS!$C$4:$C$1187,$A29,IIOAS!G$4:G$1187)</f>
        <v>313887.6239969997</v>
      </c>
      <c r="H29" s="8">
        <f>SUMIF(IIOAS!$C$4:$C$1187,$A29,IIOAS!H$4:H$1187)</f>
        <v>5134.5191809999988</v>
      </c>
      <c r="J29" s="29">
        <f t="shared" si="0"/>
        <v>1.9917696794952876E-2</v>
      </c>
      <c r="K29" s="29">
        <f t="shared" si="0"/>
        <v>2.0756801832036681E-2</v>
      </c>
      <c r="L29" s="29">
        <f t="shared" si="0"/>
        <v>2.6662145635324805E-2</v>
      </c>
      <c r="M29" s="29">
        <f t="shared" si="0"/>
        <v>2.2353551114534194E-2</v>
      </c>
      <c r="N29" s="29">
        <f t="shared" si="0"/>
        <v>1.0444766320405134E-3</v>
      </c>
    </row>
    <row r="30" spans="1:14" x14ac:dyDescent="0.2">
      <c r="A30" s="7">
        <v>27</v>
      </c>
      <c r="B30" s="7" t="s">
        <v>164</v>
      </c>
      <c r="C30" s="4" t="s">
        <v>31</v>
      </c>
      <c r="D30" s="8">
        <f>SUMIF(IIOAS!$C$4:$C$1187,$A30,IIOAS!D$4:D$1187)</f>
        <v>878079.63549700018</v>
      </c>
      <c r="E30" s="8">
        <f>SUMIF(IIOAS!$C$4:$C$1187,$A30,IIOAS!E$4:E$1187)</f>
        <v>567237.50713999977</v>
      </c>
      <c r="F30" s="8">
        <f>SUMIF(IIOAS!$C$4:$C$1187,$A30,IIOAS!F$4:F$1187)</f>
        <v>272168.36806800024</v>
      </c>
      <c r="G30" s="8">
        <f>SUMIF(IIOAS!$C$4:$C$1187,$A30,IIOAS!G$4:G$1187)</f>
        <v>568520.75342099939</v>
      </c>
      <c r="H30" s="8">
        <f>SUMIF(IIOAS!$C$4:$C$1187,$A30,IIOAS!H$4:H$1187)</f>
        <v>37390.514008000006</v>
      </c>
      <c r="J30" s="29">
        <f t="shared" si="0"/>
        <v>3.17653950218343E-2</v>
      </c>
      <c r="K30" s="29">
        <f t="shared" si="0"/>
        <v>3.6262308798883619E-2</v>
      </c>
      <c r="L30" s="29">
        <f t="shared" si="0"/>
        <v>3.1338427086435514E-2</v>
      </c>
      <c r="M30" s="29">
        <f t="shared" si="0"/>
        <v>4.0487285097265492E-2</v>
      </c>
      <c r="N30" s="29">
        <f t="shared" si="0"/>
        <v>7.6060711362915621E-3</v>
      </c>
    </row>
    <row r="31" spans="1:14" x14ac:dyDescent="0.2">
      <c r="A31" s="7">
        <v>28</v>
      </c>
      <c r="B31" s="7" t="s">
        <v>165</v>
      </c>
      <c r="C31" s="4" t="s">
        <v>32</v>
      </c>
      <c r="D31" s="8">
        <f>SUMIF(IIOAS!$C$4:$C$1187,$A31,IIOAS!D$4:D$1187)</f>
        <v>2010487.8896519993</v>
      </c>
      <c r="E31" s="8">
        <f>SUMIF(IIOAS!$C$4:$C$1187,$A31,IIOAS!E$4:E$1187)</f>
        <v>1853549.0366609998</v>
      </c>
      <c r="F31" s="8">
        <f>SUMIF(IIOAS!$C$4:$C$1187,$A31,IIOAS!F$4:F$1187)</f>
        <v>348276.56678099983</v>
      </c>
      <c r="G31" s="8">
        <f>SUMIF(IIOAS!$C$4:$C$1187,$A31,IIOAS!G$4:G$1187)</f>
        <v>1661978.1823549999</v>
      </c>
      <c r="H31" s="8">
        <f>SUMIF(IIOAS!$C$4:$C$1187,$A31,IIOAS!H$4:H$1187)</f>
        <v>233.14051600000005</v>
      </c>
      <c r="J31" s="29">
        <f t="shared" si="0"/>
        <v>7.273137813435597E-2</v>
      </c>
      <c r="K31" s="29">
        <f t="shared" si="0"/>
        <v>0.1184935176098737</v>
      </c>
      <c r="L31" s="29">
        <f t="shared" si="0"/>
        <v>4.0101793869203498E-2</v>
      </c>
      <c r="M31" s="29">
        <f t="shared" si="0"/>
        <v>0.11835800907801396</v>
      </c>
      <c r="N31" s="29">
        <f t="shared" si="0"/>
        <v>4.7426022254422951E-5</v>
      </c>
    </row>
    <row r="32" spans="1:14" x14ac:dyDescent="0.2">
      <c r="A32" s="7">
        <v>29</v>
      </c>
      <c r="B32" s="7" t="s">
        <v>166</v>
      </c>
      <c r="C32" s="4" t="s">
        <v>33</v>
      </c>
      <c r="D32" s="8">
        <f>SUMIF(IIOAS!$C$4:$C$1187,$A32,IIOAS!D$4:D$1187)</f>
        <v>430799.40582399996</v>
      </c>
      <c r="E32" s="8">
        <f>SUMIF(IIOAS!$C$4:$C$1187,$A32,IIOAS!E$4:E$1187)</f>
        <v>311660.62498100009</v>
      </c>
      <c r="F32" s="8">
        <f>SUMIF(IIOAS!$C$4:$C$1187,$A32,IIOAS!F$4:F$1187)</f>
        <v>366388.71164200018</v>
      </c>
      <c r="G32" s="8">
        <f>SUMIF(IIOAS!$C$4:$C$1187,$A32,IIOAS!G$4:G$1187)</f>
        <v>63117.002251000005</v>
      </c>
      <c r="H32" s="8">
        <f>SUMIF(IIOAS!$C$4:$C$1187,$A32,IIOAS!H$4:H$1187)</f>
        <v>1293.6919310000005</v>
      </c>
      <c r="J32" s="29">
        <f t="shared" si="0"/>
        <v>1.5584592499318491E-2</v>
      </c>
      <c r="K32" s="29">
        <f t="shared" si="0"/>
        <v>1.9923812655647889E-2</v>
      </c>
      <c r="L32" s="29">
        <f t="shared" si="0"/>
        <v>4.2187290193168678E-2</v>
      </c>
      <c r="M32" s="29">
        <f t="shared" si="0"/>
        <v>4.4948861571789287E-3</v>
      </c>
      <c r="N32" s="29">
        <f t="shared" si="0"/>
        <v>2.6316602263149066E-4</v>
      </c>
    </row>
    <row r="33" spans="1:14" x14ac:dyDescent="0.2">
      <c r="A33" s="7">
        <v>30</v>
      </c>
      <c r="B33" s="7" t="s">
        <v>167</v>
      </c>
      <c r="C33" s="4" t="s">
        <v>34</v>
      </c>
      <c r="D33" s="8">
        <f>SUMIF(IIOAS!$C$4:$C$1187,$A33,IIOAS!D$4:D$1187)</f>
        <v>148679.41562799996</v>
      </c>
      <c r="E33" s="8">
        <f>SUMIF(IIOAS!$C$4:$C$1187,$A33,IIOAS!E$4:E$1187)</f>
        <v>90454.374545999963</v>
      </c>
      <c r="F33" s="8">
        <f>SUMIF(IIOAS!$C$4:$C$1187,$A33,IIOAS!F$4:F$1187)</f>
        <v>145951.38508799998</v>
      </c>
      <c r="G33" s="8">
        <f>SUMIF(IIOAS!$C$4:$C$1187,$A33,IIOAS!G$4:G$1187)</f>
        <v>2728.0305399999343</v>
      </c>
      <c r="H33" s="8">
        <f>SUMIF(IIOAS!$C$4:$C$1187,$A33,IIOAS!H$4:H$1187)</f>
        <v>0</v>
      </c>
      <c r="J33" s="29">
        <f t="shared" si="0"/>
        <v>5.3786241909205947E-3</v>
      </c>
      <c r="K33" s="29">
        <f t="shared" si="0"/>
        <v>5.7825591938287886E-3</v>
      </c>
      <c r="L33" s="29">
        <f t="shared" si="0"/>
        <v>1.6805357919483833E-2</v>
      </c>
      <c r="M33" s="29">
        <f t="shared" si="0"/>
        <v>1.9427707706781626E-4</v>
      </c>
      <c r="N33" s="29">
        <f t="shared" si="0"/>
        <v>0</v>
      </c>
    </row>
    <row r="34" spans="1:14" x14ac:dyDescent="0.2">
      <c r="A34" s="7">
        <v>31</v>
      </c>
      <c r="B34" s="7" t="s">
        <v>168</v>
      </c>
      <c r="C34" s="4" t="s">
        <v>35</v>
      </c>
      <c r="D34" s="8">
        <f>SUMIF(IIOAS!$C$4:$C$1187,$A34,IIOAS!D$4:D$1187)</f>
        <v>678425.00561699993</v>
      </c>
      <c r="E34" s="8">
        <f>SUMIF(IIOAS!$C$4:$C$1187,$A34,IIOAS!E$4:E$1187)</f>
        <v>577080.72663599998</v>
      </c>
      <c r="F34" s="8">
        <f>SUMIF(IIOAS!$C$4:$C$1187,$A34,IIOAS!F$4:F$1187)</f>
        <v>633371.78067299991</v>
      </c>
      <c r="G34" s="8">
        <f>SUMIF(IIOAS!$C$4:$C$1187,$A34,IIOAS!G$4:G$1187)</f>
        <v>44877.902414000229</v>
      </c>
      <c r="H34" s="8">
        <f>SUMIF(IIOAS!$C$4:$C$1187,$A34,IIOAS!H$4:H$1187)</f>
        <v>175.32252999999997</v>
      </c>
      <c r="J34" s="29">
        <f t="shared" si="0"/>
        <v>2.4542692285439961E-2</v>
      </c>
      <c r="K34" s="29">
        <f t="shared" si="0"/>
        <v>3.6891565257503263E-2</v>
      </c>
      <c r="L34" s="29">
        <f t="shared" si="0"/>
        <v>7.2928663636133748E-2</v>
      </c>
      <c r="M34" s="29">
        <f t="shared" si="0"/>
        <v>3.1959861072254972E-3</v>
      </c>
      <c r="N34" s="29">
        <f t="shared" si="0"/>
        <v>3.5664544078995401E-5</v>
      </c>
    </row>
    <row r="35" spans="1:14" x14ac:dyDescent="0.2">
      <c r="A35" s="7">
        <v>32</v>
      </c>
      <c r="B35" s="7" t="s">
        <v>169</v>
      </c>
      <c r="C35" s="4" t="s">
        <v>36</v>
      </c>
      <c r="D35" s="8">
        <f>SUMIF(IIOAS!$C$4:$C$1187,$A35,IIOAS!D$4:D$1187)</f>
        <v>748920.617187</v>
      </c>
      <c r="E35" s="8">
        <f>SUMIF(IIOAS!$C$4:$C$1187,$A35,IIOAS!E$4:E$1187)</f>
        <v>664031.13117099996</v>
      </c>
      <c r="F35" s="8">
        <f>SUMIF(IIOAS!$C$4:$C$1187,$A35,IIOAS!F$4:F$1187)</f>
        <v>5722.9698549999948</v>
      </c>
      <c r="G35" s="8">
        <f>SUMIF(IIOAS!$C$4:$C$1187,$A35,IIOAS!G$4:G$1187)</f>
        <v>743151.10454700002</v>
      </c>
      <c r="H35" s="8">
        <f>SUMIF(IIOAS!$C$4:$C$1187,$A35,IIOAS!H$4:H$1187)</f>
        <v>46.542785000000002</v>
      </c>
      <c r="J35" s="29">
        <f t="shared" si="0"/>
        <v>2.7092940415906364E-2</v>
      </c>
      <c r="K35" s="29">
        <f t="shared" si="0"/>
        <v>4.2450122968775733E-2</v>
      </c>
      <c r="L35" s="29">
        <f t="shared" si="0"/>
        <v>6.5896296028778822E-4</v>
      </c>
      <c r="M35" s="29">
        <f t="shared" si="0"/>
        <v>5.2923610016152457E-2</v>
      </c>
      <c r="N35" s="29">
        <f t="shared" si="0"/>
        <v>9.4678488109412197E-6</v>
      </c>
    </row>
    <row r="36" spans="1:14" x14ac:dyDescent="0.2">
      <c r="A36" s="7">
        <v>33</v>
      </c>
      <c r="B36" s="7" t="s">
        <v>170</v>
      </c>
      <c r="C36" s="4" t="s">
        <v>37</v>
      </c>
      <c r="D36" s="8">
        <f>SUMIF(IIOAS!$C$4:$C$1187,$A36,IIOAS!D$4:D$1187)</f>
        <v>584038.53344599996</v>
      </c>
      <c r="E36" s="8">
        <f>SUMIF(IIOAS!$C$4:$C$1187,$A36,IIOAS!E$4:E$1187)</f>
        <v>374109.46780399984</v>
      </c>
      <c r="F36" s="8">
        <f>SUMIF(IIOAS!$C$4:$C$1187,$A36,IIOAS!F$4:F$1187)</f>
        <v>5885.5525839999964</v>
      </c>
      <c r="G36" s="8">
        <f>SUMIF(IIOAS!$C$4:$C$1187,$A36,IIOAS!G$4:G$1187)</f>
        <v>578056.20578099997</v>
      </c>
      <c r="H36" s="8">
        <f>SUMIF(IIOAS!$C$4:$C$1187,$A36,IIOAS!H$4:H$1187)</f>
        <v>96.775081</v>
      </c>
      <c r="J36" s="29">
        <f t="shared" si="0"/>
        <v>2.1128168759299685E-2</v>
      </c>
      <c r="K36" s="29">
        <f t="shared" si="0"/>
        <v>2.3916036713606124E-2</v>
      </c>
      <c r="L36" s="29">
        <f t="shared" si="0"/>
        <v>6.7768330988038773E-4</v>
      </c>
      <c r="M36" s="29">
        <f t="shared" si="0"/>
        <v>4.1166353672876223E-2</v>
      </c>
      <c r="N36" s="29">
        <f t="shared" si="0"/>
        <v>1.9686227104256656E-5</v>
      </c>
    </row>
    <row r="37" spans="1:14" x14ac:dyDescent="0.2">
      <c r="A37" s="7">
        <v>34</v>
      </c>
      <c r="B37" s="7" t="s">
        <v>171</v>
      </c>
      <c r="C37" s="4" t="s">
        <v>38</v>
      </c>
      <c r="D37" s="8">
        <f>SUMIF(IIOAS!$C$4:$C$1187,$A37,IIOAS!D$4:D$1187)</f>
        <v>114551.860718</v>
      </c>
      <c r="E37" s="8">
        <f>SUMIF(IIOAS!$C$4:$C$1187,$A37,IIOAS!E$4:E$1187)</f>
        <v>73364.61551899997</v>
      </c>
      <c r="F37" s="8">
        <f>SUMIF(IIOAS!$C$4:$C$1187,$A37,IIOAS!F$4:F$1187)</f>
        <v>7583.469503000003</v>
      </c>
      <c r="G37" s="8">
        <f>SUMIF(IIOAS!$C$4:$C$1187,$A37,IIOAS!G$4:G$1187)</f>
        <v>106900.57711500001</v>
      </c>
      <c r="H37" s="8">
        <f>SUMIF(IIOAS!$C$4:$C$1187,$A37,IIOAS!H$4:H$1187)</f>
        <v>67.814099999999982</v>
      </c>
      <c r="J37" s="29">
        <f t="shared" si="0"/>
        <v>4.1440263036436687E-3</v>
      </c>
      <c r="K37" s="29">
        <f t="shared" si="0"/>
        <v>4.690046601951413E-3</v>
      </c>
      <c r="L37" s="29">
        <f t="shared" si="0"/>
        <v>8.7318746028045404E-4</v>
      </c>
      <c r="M37" s="29">
        <f t="shared" si="0"/>
        <v>7.6129395746300527E-3</v>
      </c>
      <c r="N37" s="29">
        <f t="shared" si="0"/>
        <v>1.3794912488585475E-5</v>
      </c>
    </row>
    <row r="38" spans="1:14" x14ac:dyDescent="0.2">
      <c r="A38" s="7">
        <v>35</v>
      </c>
      <c r="B38" s="7" t="s">
        <v>172</v>
      </c>
      <c r="C38" s="4" t="s">
        <v>39</v>
      </c>
      <c r="D38" s="8">
        <f>SUMIF(IIOAS!$C$4:$C$1187,$A38,IIOAS!D$4:D$1187)</f>
        <v>526266.93298200017</v>
      </c>
      <c r="E38" s="8">
        <f>SUMIF(IIOAS!$C$4:$C$1187,$A38,IIOAS!E$4:E$1187)</f>
        <v>344770.82366000005</v>
      </c>
      <c r="F38" s="8">
        <f>SUMIF(IIOAS!$C$4:$C$1187,$A38,IIOAS!F$4:F$1187)</f>
        <v>85306.573031000022</v>
      </c>
      <c r="G38" s="8">
        <f>SUMIF(IIOAS!$C$4:$C$1187,$A38,IIOAS!G$4:G$1187)</f>
        <v>440741.59902699996</v>
      </c>
      <c r="H38" s="8">
        <f>SUMIF(IIOAS!$C$4:$C$1187,$A38,IIOAS!H$4:H$1187)</f>
        <v>218.76092400000002</v>
      </c>
      <c r="J38" s="29">
        <f t="shared" si="0"/>
        <v>1.9038224253589978E-2</v>
      </c>
      <c r="K38" s="29">
        <f t="shared" si="0"/>
        <v>2.2040478485705478E-2</v>
      </c>
      <c r="L38" s="29">
        <f t="shared" si="0"/>
        <v>9.8225000866292746E-3</v>
      </c>
      <c r="M38" s="29">
        <f t="shared" si="0"/>
        <v>3.1387474716893425E-2</v>
      </c>
      <c r="N38" s="29">
        <f t="shared" si="0"/>
        <v>4.4500889969816E-5</v>
      </c>
    </row>
    <row r="39" spans="1:14" x14ac:dyDescent="0.2">
      <c r="A39" s="7">
        <v>36</v>
      </c>
      <c r="B39" s="7" t="s">
        <v>173</v>
      </c>
      <c r="C39" s="4" t="s">
        <v>40</v>
      </c>
      <c r="D39" s="8">
        <f>SUMIF(IIOAS!$C$4:$C$1187,$A39,IIOAS!D$4:D$1187)</f>
        <v>471032.35473900003</v>
      </c>
      <c r="E39" s="8">
        <f>SUMIF(IIOAS!$C$4:$C$1187,$A39,IIOAS!E$4:E$1187)</f>
        <v>340085.08347300009</v>
      </c>
      <c r="F39" s="8">
        <f>SUMIF(IIOAS!$C$4:$C$1187,$A39,IIOAS!F$4:F$1187)</f>
        <v>121919.55669400001</v>
      </c>
      <c r="G39" s="8">
        <f>SUMIF(IIOAS!$C$4:$C$1187,$A39,IIOAS!G$4:G$1187)</f>
        <v>349003.27920799988</v>
      </c>
      <c r="H39" s="8">
        <f>SUMIF(IIOAS!$C$4:$C$1187,$A39,IIOAS!H$4:H$1187)</f>
        <v>109.51883699999999</v>
      </c>
      <c r="J39" s="29">
        <f t="shared" si="0"/>
        <v>1.7040059023667266E-2</v>
      </c>
      <c r="K39" s="29">
        <f t="shared" si="0"/>
        <v>2.174092890466835E-2</v>
      </c>
      <c r="L39" s="29">
        <f t="shared" si="0"/>
        <v>1.403824832763393E-2</v>
      </c>
      <c r="M39" s="29">
        <f t="shared" si="0"/>
        <v>2.4854317419633735E-2</v>
      </c>
      <c r="N39" s="29">
        <f t="shared" si="0"/>
        <v>2.2278593570756781E-5</v>
      </c>
    </row>
    <row r="40" spans="1:14" x14ac:dyDescent="0.2">
      <c r="A40" s="79">
        <v>37</v>
      </c>
      <c r="B40" s="79" t="s">
        <v>174</v>
      </c>
      <c r="C40" s="75" t="s">
        <v>41</v>
      </c>
      <c r="D40" s="27">
        <f>SUMIF(IIOAS!$C$4:$C$1187,$A40,IIOAS!D$4:D$1187)</f>
        <v>952004.77588000032</v>
      </c>
      <c r="E40" s="27">
        <f>SUMIF(IIOAS!$C$4:$C$1187,$A40,IIOAS!E$4:E$1187)</f>
        <v>671667.79683200002</v>
      </c>
      <c r="F40" s="27">
        <f>SUMIF(IIOAS!$C$4:$C$1187,$A40,IIOAS!F$4:F$1187)</f>
        <v>1503.527014</v>
      </c>
      <c r="G40" s="27">
        <f>SUMIF(IIOAS!$C$4:$C$1187,$A40,IIOAS!G$4:G$1187)</f>
        <v>950501.2488660001</v>
      </c>
      <c r="H40" s="27">
        <f>SUMIF(IIOAS!$C$4:$C$1187,$A40,IIOAS!H$4:H$1187)</f>
        <v>0</v>
      </c>
      <c r="J40" s="32">
        <f t="shared" si="0"/>
        <v>3.4439709732460091E-2</v>
      </c>
      <c r="K40" s="32">
        <f t="shared" si="0"/>
        <v>4.2938319050500398E-2</v>
      </c>
      <c r="L40" s="32">
        <f t="shared" si="0"/>
        <v>1.7312141023292175E-4</v>
      </c>
      <c r="M40" s="32">
        <f t="shared" si="0"/>
        <v>6.7690079590897817E-2</v>
      </c>
      <c r="N40" s="32">
        <f t="shared" si="0"/>
        <v>0</v>
      </c>
    </row>
    <row r="42" spans="1:14" x14ac:dyDescent="0.2">
      <c r="A42" s="17"/>
      <c r="B42" s="17"/>
      <c r="C42" s="10" t="s">
        <v>184</v>
      </c>
      <c r="D42" s="11">
        <f>SUM(D4:D40)</f>
        <v>27642648.073270999</v>
      </c>
      <c r="E42" s="11">
        <f t="shared" ref="E42:H42" si="1">SUM(E4:E40)</f>
        <v>15642619.731853999</v>
      </c>
      <c r="F42" s="11">
        <f t="shared" si="1"/>
        <v>8684812.6524449997</v>
      </c>
      <c r="G42" s="11">
        <f t="shared" si="1"/>
        <v>14041957.914816996</v>
      </c>
      <c r="H42" s="11">
        <f t="shared" si="1"/>
        <v>4915877.5060090004</v>
      </c>
      <c r="I42" s="8"/>
      <c r="J42" s="80">
        <f>SUM(J4:J40)</f>
        <v>1</v>
      </c>
      <c r="K42" s="80">
        <f t="shared" ref="K42:N42" si="2">SUM(K4:K40)</f>
        <v>0.99999999999999989</v>
      </c>
      <c r="L42" s="80">
        <f t="shared" si="2"/>
        <v>1</v>
      </c>
      <c r="M42" s="80">
        <f t="shared" si="2"/>
        <v>1.0000000000000002</v>
      </c>
      <c r="N42" s="80">
        <f t="shared" si="2"/>
        <v>0.99999999999999978</v>
      </c>
    </row>
    <row r="44" spans="1:14" x14ac:dyDescent="0.2">
      <c r="C44" s="78" t="s">
        <v>52</v>
      </c>
      <c r="D44" s="26">
        <f>D42-IIOAS!D1189</f>
        <v>3.7252902984619141E-8</v>
      </c>
      <c r="E44" s="26">
        <f>E42-IIOAS!E1189</f>
        <v>0</v>
      </c>
      <c r="F44" s="26">
        <f>F42-IIOAS!F1189</f>
        <v>0</v>
      </c>
      <c r="G44" s="26">
        <f>G42-IIOAS!G1189</f>
        <v>0</v>
      </c>
      <c r="H44" s="26">
        <f>H42-IIOAS!H1189</f>
        <v>-1.5832483768463135E-8</v>
      </c>
      <c r="J44" s="26"/>
      <c r="K44" s="26"/>
      <c r="L44" s="26"/>
      <c r="M44" s="26"/>
      <c r="N44" s="26"/>
    </row>
  </sheetData>
  <conditionalFormatting sqref="J4:J40">
    <cfRule type="colorScale" priority="5">
      <colorScale>
        <cfvo type="min"/>
        <cfvo type="max"/>
        <color rgb="FFFCFCFF"/>
        <color rgb="FF63BE7B"/>
      </colorScale>
    </cfRule>
  </conditionalFormatting>
  <conditionalFormatting sqref="K4:K40">
    <cfRule type="colorScale" priority="4">
      <colorScale>
        <cfvo type="min"/>
        <cfvo type="max"/>
        <color rgb="FFFCFCFF"/>
        <color rgb="FF63BE7B"/>
      </colorScale>
    </cfRule>
  </conditionalFormatting>
  <conditionalFormatting sqref="L4:L40">
    <cfRule type="colorScale" priority="3">
      <colorScale>
        <cfvo type="min"/>
        <cfvo type="max"/>
        <color rgb="FFFCFCFF"/>
        <color rgb="FF63BE7B"/>
      </colorScale>
    </cfRule>
  </conditionalFormatting>
  <conditionalFormatting sqref="M4:M40">
    <cfRule type="colorScale" priority="2">
      <colorScale>
        <cfvo type="min"/>
        <cfvo type="max"/>
        <color rgb="FFFCFCFF"/>
        <color rgb="FF63BE7B"/>
      </colorScale>
    </cfRule>
  </conditionalFormatting>
  <conditionalFormatting sqref="N4:N40">
    <cfRule type="colorScale" priority="1">
      <colorScale>
        <cfvo type="min"/>
        <cfvo type="max"/>
        <color rgb="FFFCFCFF"/>
        <color rgb="FF63BE7B"/>
      </colorScale>
    </cfRule>
  </conditionalFormatting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N39"/>
  <sheetViews>
    <sheetView showGridLines="0" zoomScale="85" zoomScaleNormal="85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G15" sqref="G15"/>
    </sheetView>
  </sheetViews>
  <sheetFormatPr defaultRowHeight="12.75" x14ac:dyDescent="0.2"/>
  <cols>
    <col min="1" max="2" width="7" style="7" customWidth="1"/>
    <col min="3" max="3" width="36.140625" style="4" customWidth="1"/>
    <col min="4" max="8" width="11.5703125" style="4" customWidth="1"/>
    <col min="9" max="9" width="9.140625" style="4"/>
    <col min="10" max="14" width="11.5703125" style="4" customWidth="1"/>
    <col min="15" max="16384" width="9.140625" style="4"/>
  </cols>
  <sheetData>
    <row r="1" spans="1:14" x14ac:dyDescent="0.2">
      <c r="A1" s="77" t="s">
        <v>137</v>
      </c>
    </row>
    <row r="3" spans="1:14" ht="25.5" x14ac:dyDescent="0.2">
      <c r="A3" s="17"/>
      <c r="B3" s="17"/>
      <c r="C3" s="28"/>
      <c r="D3" s="76" t="s">
        <v>177</v>
      </c>
      <c r="E3" s="76" t="s">
        <v>178</v>
      </c>
      <c r="F3" s="76" t="s">
        <v>180</v>
      </c>
      <c r="G3" s="76" t="s">
        <v>181</v>
      </c>
      <c r="H3" s="76" t="s">
        <v>179</v>
      </c>
      <c r="J3" s="76" t="s">
        <v>177</v>
      </c>
      <c r="K3" s="76" t="s">
        <v>178</v>
      </c>
      <c r="L3" s="76" t="s">
        <v>180</v>
      </c>
      <c r="M3" s="76" t="s">
        <v>181</v>
      </c>
      <c r="N3" s="76" t="s">
        <v>179</v>
      </c>
    </row>
    <row r="4" spans="1:14" x14ac:dyDescent="0.2">
      <c r="A4" s="19">
        <v>1</v>
      </c>
      <c r="B4" s="19" t="s">
        <v>63</v>
      </c>
      <c r="C4" s="21" t="s">
        <v>64</v>
      </c>
      <c r="D4" s="8">
        <f>SUMIF(IIOAS!$B$4:$B$1187,$A4,IIOAS!D$4:D$1187)</f>
        <v>355359.99347199994</v>
      </c>
      <c r="E4" s="8">
        <f>SUMIF(IIOAS!$B$4:$B$1187,$A4,IIOAS!E$4:E$1187)</f>
        <v>172860.441402</v>
      </c>
      <c r="F4" s="8">
        <f>SUMIF(IIOAS!$B$4:$B$1187,$A4,IIOAS!F$4:F$1187)</f>
        <v>83240.442450999995</v>
      </c>
      <c r="G4" s="8">
        <f>SUMIF(IIOAS!$B$4:$B$1187,$A4,IIOAS!G$4:G$1187)</f>
        <v>164336.103672</v>
      </c>
      <c r="H4" s="8">
        <f>SUMIF(IIOAS!$B$4:$B$1187,$A4,IIOAS!H$4:H$1187)</f>
        <v>107783.44734900002</v>
      </c>
      <c r="J4" s="29">
        <f t="shared" ref="J4:J35" si="0">D4/D$37</f>
        <v>1.2855497509864642E-2</v>
      </c>
      <c r="K4" s="29">
        <f t="shared" ref="K4:K35" si="1">E4/E$37</f>
        <v>1.105060689099243E-2</v>
      </c>
      <c r="L4" s="29">
        <f t="shared" ref="L4:L35" si="2">F4/F$37</f>
        <v>9.5845985149219815E-3</v>
      </c>
      <c r="M4" s="29">
        <f t="shared" ref="M4:M35" si="3">G4/G$37</f>
        <v>1.1703218644359656E-2</v>
      </c>
      <c r="N4" s="29">
        <f t="shared" ref="N4:N35" si="4">H4/H$37</f>
        <v>2.192557630194187E-2</v>
      </c>
    </row>
    <row r="5" spans="1:14" x14ac:dyDescent="0.2">
      <c r="A5" s="19">
        <v>2</v>
      </c>
      <c r="B5" s="19" t="s">
        <v>65</v>
      </c>
      <c r="C5" s="21" t="s">
        <v>66</v>
      </c>
      <c r="D5" s="8">
        <f>SUMIF(IIOAS!$B$4:$B$1187,$A5,IIOAS!D$4:D$1187)</f>
        <v>899443.73015199997</v>
      </c>
      <c r="E5" s="8">
        <f>SUMIF(IIOAS!$B$4:$B$1187,$A5,IIOAS!E$4:E$1187)</f>
        <v>465543.3967289998</v>
      </c>
      <c r="F5" s="8">
        <f>SUMIF(IIOAS!$B$4:$B$1187,$A5,IIOAS!F$4:F$1187)</f>
        <v>183179.18210200014</v>
      </c>
      <c r="G5" s="8">
        <f>SUMIF(IIOAS!$B$4:$B$1187,$A5,IIOAS!G$4:G$1187)</f>
        <v>419840.45914399996</v>
      </c>
      <c r="H5" s="8">
        <f>SUMIF(IIOAS!$B$4:$B$1187,$A5,IIOAS!H$4:H$1187)</f>
        <v>296424.08890600008</v>
      </c>
      <c r="J5" s="29">
        <f t="shared" si="0"/>
        <v>3.2538262172563538E-2</v>
      </c>
      <c r="K5" s="29">
        <f t="shared" si="1"/>
        <v>2.9761216772468485E-2</v>
      </c>
      <c r="L5" s="29">
        <f t="shared" si="2"/>
        <v>2.1091897940991325E-2</v>
      </c>
      <c r="M5" s="29">
        <f t="shared" si="3"/>
        <v>2.9898997112146764E-2</v>
      </c>
      <c r="N5" s="29">
        <f t="shared" si="4"/>
        <v>6.0299323679986222E-2</v>
      </c>
    </row>
    <row r="6" spans="1:14" x14ac:dyDescent="0.2">
      <c r="A6" s="19">
        <v>3</v>
      </c>
      <c r="B6" s="19" t="s">
        <v>67</v>
      </c>
      <c r="C6" s="21" t="s">
        <v>68</v>
      </c>
      <c r="D6" s="8">
        <f>SUMIF(IIOAS!$B$4:$B$1187,$A6,IIOAS!D$4:D$1187)</f>
        <v>170755.23665400001</v>
      </c>
      <c r="E6" s="8">
        <f>SUMIF(IIOAS!$B$4:$B$1187,$A6,IIOAS!E$4:E$1187)</f>
        <v>115176.08611700003</v>
      </c>
      <c r="F6" s="8">
        <f>SUMIF(IIOAS!$B$4:$B$1187,$A6,IIOAS!F$4:F$1187)</f>
        <v>45685.659388999986</v>
      </c>
      <c r="G6" s="8">
        <f>SUMIF(IIOAS!$B$4:$B$1187,$A6,IIOAS!G$4:G$1187)</f>
        <v>117280.42650599992</v>
      </c>
      <c r="H6" s="8">
        <f>SUMIF(IIOAS!$B$4:$B$1187,$A6,IIOAS!H$4:H$1187)</f>
        <v>7789.1507590000001</v>
      </c>
      <c r="J6" s="29">
        <f t="shared" si="0"/>
        <v>6.1772387436032751E-3</v>
      </c>
      <c r="K6" s="29">
        <f t="shared" si="1"/>
        <v>7.3629665677073311E-3</v>
      </c>
      <c r="L6" s="29">
        <f t="shared" si="2"/>
        <v>5.2604081650671278E-3</v>
      </c>
      <c r="M6" s="29">
        <f t="shared" si="3"/>
        <v>8.3521420030924741E-3</v>
      </c>
      <c r="N6" s="29">
        <f t="shared" si="4"/>
        <v>1.5844883745534364E-3</v>
      </c>
    </row>
    <row r="7" spans="1:14" x14ac:dyDescent="0.2">
      <c r="A7" s="19">
        <v>4</v>
      </c>
      <c r="B7" s="19" t="s">
        <v>69</v>
      </c>
      <c r="C7" s="21" t="s">
        <v>70</v>
      </c>
      <c r="D7" s="8">
        <f>SUMIF(IIOAS!$B$4:$B$1187,$A7,IIOAS!D$4:D$1187)</f>
        <v>915456.98413599993</v>
      </c>
      <c r="E7" s="8">
        <f>SUMIF(IIOAS!$B$4:$B$1187,$A7,IIOAS!E$4:E$1187)</f>
        <v>716928.1400660004</v>
      </c>
      <c r="F7" s="8">
        <f>SUMIF(IIOAS!$B$4:$B$1187,$A7,IIOAS!F$4:F$1187)</f>
        <v>323380.25521799963</v>
      </c>
      <c r="G7" s="8">
        <f>SUMIF(IIOAS!$B$4:$B$1187,$A7,IIOAS!G$4:G$1187)</f>
        <v>244647.57986900039</v>
      </c>
      <c r="H7" s="8">
        <f>SUMIF(IIOAS!$B$4:$B$1187,$A7,IIOAS!H$4:H$1187)</f>
        <v>347429.14904900006</v>
      </c>
      <c r="J7" s="29">
        <f t="shared" si="0"/>
        <v>3.3117557395711275E-2</v>
      </c>
      <c r="K7" s="29">
        <f t="shared" si="1"/>
        <v>4.5831718238734449E-2</v>
      </c>
      <c r="L7" s="29">
        <f t="shared" si="2"/>
        <v>3.7235144632274786E-2</v>
      </c>
      <c r="M7" s="29">
        <f t="shared" si="3"/>
        <v>1.7422611672325942E-2</v>
      </c>
      <c r="N7" s="29">
        <f t="shared" si="4"/>
        <v>7.0674899572724229E-2</v>
      </c>
    </row>
    <row r="8" spans="1:14" x14ac:dyDescent="0.2">
      <c r="A8" s="19">
        <v>5</v>
      </c>
      <c r="B8" s="19" t="s">
        <v>71</v>
      </c>
      <c r="C8" s="21" t="s">
        <v>72</v>
      </c>
      <c r="D8" s="8">
        <f>SUMIF(IIOAS!$B$4:$B$1187,$A8,IIOAS!D$4:D$1187)</f>
        <v>1278757.4892780001</v>
      </c>
      <c r="E8" s="8">
        <f>SUMIF(IIOAS!$B$4:$B$1187,$A8,IIOAS!E$4:E$1187)</f>
        <v>538841.50291900022</v>
      </c>
      <c r="F8" s="8">
        <f>SUMIF(IIOAS!$B$4:$B$1187,$A8,IIOAS!F$4:F$1187)</f>
        <v>359543.88247400033</v>
      </c>
      <c r="G8" s="8">
        <f>SUMIF(IIOAS!$B$4:$B$1187,$A8,IIOAS!G$4:G$1187)</f>
        <v>394832.51665299968</v>
      </c>
      <c r="H8" s="8">
        <f>SUMIF(IIOAS!$B$4:$B$1187,$A8,IIOAS!H$4:H$1187)</f>
        <v>524381.09015099995</v>
      </c>
      <c r="J8" s="29">
        <f t="shared" si="0"/>
        <v>4.6260310730305614E-2</v>
      </c>
      <c r="K8" s="29">
        <f t="shared" si="1"/>
        <v>3.4447011571963553E-2</v>
      </c>
      <c r="L8" s="29">
        <f t="shared" si="2"/>
        <v>4.1399152389634951E-2</v>
      </c>
      <c r="M8" s="29">
        <f t="shared" si="3"/>
        <v>2.8118052984361562E-2</v>
      </c>
      <c r="N8" s="29">
        <f t="shared" si="4"/>
        <v>0.10667090250113323</v>
      </c>
    </row>
    <row r="9" spans="1:14" x14ac:dyDescent="0.2">
      <c r="A9" s="19">
        <v>6</v>
      </c>
      <c r="B9" s="19" t="s">
        <v>73</v>
      </c>
      <c r="C9" s="21" t="s">
        <v>74</v>
      </c>
      <c r="D9" s="8">
        <f>SUMIF(IIOAS!$B$4:$B$1187,$A9,IIOAS!D$4:D$1187)</f>
        <v>138988.051699</v>
      </c>
      <c r="E9" s="8">
        <f>SUMIF(IIOAS!$B$4:$B$1187,$A9,IIOAS!E$4:E$1187)</f>
        <v>91496.785979999986</v>
      </c>
      <c r="F9" s="8">
        <f>SUMIF(IIOAS!$B$4:$B$1187,$A9,IIOAS!F$4:F$1187)</f>
        <v>40300.853156000005</v>
      </c>
      <c r="G9" s="8">
        <f>SUMIF(IIOAS!$B$4:$B$1187,$A9,IIOAS!G$4:G$1187)</f>
        <v>90064.967795000004</v>
      </c>
      <c r="H9" s="8">
        <f>SUMIF(IIOAS!$B$4:$B$1187,$A9,IIOAS!H$4:H$1187)</f>
        <v>8622.2307480000018</v>
      </c>
      <c r="J9" s="29">
        <f t="shared" si="0"/>
        <v>5.0280295625292947E-3</v>
      </c>
      <c r="K9" s="29">
        <f t="shared" si="1"/>
        <v>5.8491983790719924E-3</v>
      </c>
      <c r="L9" s="29">
        <f t="shared" si="2"/>
        <v>4.6403825584716858E-3</v>
      </c>
      <c r="M9" s="29">
        <f t="shared" si="3"/>
        <v>6.4139892984555876E-3</v>
      </c>
      <c r="N9" s="29">
        <f t="shared" si="4"/>
        <v>1.7539555730305492E-3</v>
      </c>
    </row>
    <row r="10" spans="1:14" x14ac:dyDescent="0.2">
      <c r="A10" s="19">
        <v>7</v>
      </c>
      <c r="B10" s="19" t="s">
        <v>75</v>
      </c>
      <c r="C10" s="21" t="s">
        <v>76</v>
      </c>
      <c r="D10" s="8">
        <f>SUMIF(IIOAS!$B$4:$B$1187,$A10,IIOAS!D$4:D$1187)</f>
        <v>462587.29417600005</v>
      </c>
      <c r="E10" s="8">
        <f>SUMIF(IIOAS!$B$4:$B$1187,$A10,IIOAS!E$4:E$1187)</f>
        <v>280824.46758400003</v>
      </c>
      <c r="F10" s="8">
        <f>SUMIF(IIOAS!$B$4:$B$1187,$A10,IIOAS!F$4:F$1187)</f>
        <v>166675.67429999996</v>
      </c>
      <c r="G10" s="8">
        <f>SUMIF(IIOAS!$B$4:$B$1187,$A10,IIOAS!G$4:G$1187)</f>
        <v>262407.01788400003</v>
      </c>
      <c r="H10" s="8">
        <f>SUMIF(IIOAS!$B$4:$B$1187,$A10,IIOAS!H$4:H$1187)</f>
        <v>33504.601991999996</v>
      </c>
      <c r="J10" s="29">
        <f t="shared" si="0"/>
        <v>1.6734550646155276E-2</v>
      </c>
      <c r="K10" s="29">
        <f t="shared" si="1"/>
        <v>1.7952521533981958E-2</v>
      </c>
      <c r="L10" s="29">
        <f t="shared" si="2"/>
        <v>1.919162576904597E-2</v>
      </c>
      <c r="M10" s="29">
        <f t="shared" si="3"/>
        <v>1.8687352538431231E-2</v>
      </c>
      <c r="N10" s="29">
        <f t="shared" si="4"/>
        <v>6.8155892719143482E-3</v>
      </c>
    </row>
    <row r="11" spans="1:14" x14ac:dyDescent="0.2">
      <c r="A11" s="19">
        <v>8</v>
      </c>
      <c r="B11" s="19" t="s">
        <v>77</v>
      </c>
      <c r="C11" s="21" t="s">
        <v>78</v>
      </c>
      <c r="D11" s="8">
        <f>SUMIF(IIOAS!$B$4:$B$1187,$A11,IIOAS!D$4:D$1187)</f>
        <v>978858.96427399979</v>
      </c>
      <c r="E11" s="8">
        <f>SUMIF(IIOAS!$B$4:$B$1187,$A11,IIOAS!E$4:E$1187)</f>
        <v>476938.02854500012</v>
      </c>
      <c r="F11" s="8">
        <f>SUMIF(IIOAS!$B$4:$B$1187,$A11,IIOAS!F$4:F$1187)</f>
        <v>220301.35631200002</v>
      </c>
      <c r="G11" s="8">
        <f>SUMIF(IIOAS!$B$4:$B$1187,$A11,IIOAS!G$4:G$1187)</f>
        <v>380310.39231399994</v>
      </c>
      <c r="H11" s="8">
        <f>SUMIF(IIOAS!$B$4:$B$1187,$A11,IIOAS!H$4:H$1187)</f>
        <v>378247.21564800001</v>
      </c>
      <c r="J11" s="29">
        <f t="shared" si="0"/>
        <v>3.5411186427558854E-2</v>
      </c>
      <c r="K11" s="29">
        <f t="shared" si="1"/>
        <v>3.0489651779604585E-2</v>
      </c>
      <c r="L11" s="29">
        <f t="shared" si="2"/>
        <v>2.536627617982979E-2</v>
      </c>
      <c r="M11" s="29">
        <f t="shared" si="3"/>
        <v>2.7083857865198294E-2</v>
      </c>
      <c r="N11" s="29">
        <f t="shared" si="4"/>
        <v>7.6943987148915663E-2</v>
      </c>
    </row>
    <row r="12" spans="1:14" x14ac:dyDescent="0.2">
      <c r="A12" s="19">
        <v>9</v>
      </c>
      <c r="B12" s="19" t="s">
        <v>79</v>
      </c>
      <c r="C12" s="21" t="s">
        <v>53</v>
      </c>
      <c r="D12" s="8">
        <f>SUMIF(IIOAS!$B$4:$B$1187,$A12,IIOAS!D$4:D$1187)</f>
        <v>4087620.1929050004</v>
      </c>
      <c r="E12" s="8">
        <f>SUMIF(IIOAS!$B$4:$B$1187,$A12,IIOAS!E$4:E$1187)</f>
        <v>2673070.3952190005</v>
      </c>
      <c r="F12" s="8">
        <f>SUMIF(IIOAS!$B$4:$B$1187,$A12,IIOAS!F$4:F$1187)</f>
        <v>1343739.8486989995</v>
      </c>
      <c r="G12" s="8">
        <f>SUMIF(IIOAS!$B$4:$B$1187,$A12,IIOAS!G$4:G$1187)</f>
        <v>2574359.511194</v>
      </c>
      <c r="H12" s="8">
        <f>SUMIF(IIOAS!$B$4:$B$1187,$A12,IIOAS!H$4:H$1187)</f>
        <v>169520.83301199999</v>
      </c>
      <c r="J12" s="29">
        <f t="shared" si="0"/>
        <v>0.1478736835222931</v>
      </c>
      <c r="K12" s="29">
        <f t="shared" si="1"/>
        <v>0.17088380597628847</v>
      </c>
      <c r="L12" s="29">
        <f t="shared" si="2"/>
        <v>0.15472295171741002</v>
      </c>
      <c r="M12" s="29">
        <f t="shared" si="3"/>
        <v>0.18333337322408214</v>
      </c>
      <c r="N12" s="29">
        <f t="shared" si="4"/>
        <v>3.4484348481991986E-2</v>
      </c>
    </row>
    <row r="13" spans="1:14" x14ac:dyDescent="0.2">
      <c r="A13" s="19">
        <v>10</v>
      </c>
      <c r="B13" s="19" t="s">
        <v>80</v>
      </c>
      <c r="C13" s="21" t="s">
        <v>81</v>
      </c>
      <c r="D13" s="8">
        <f>SUMIF(IIOAS!$B$4:$B$1187,$A13,IIOAS!D$4:D$1187)</f>
        <v>316523.70209799998</v>
      </c>
      <c r="E13" s="8">
        <f>SUMIF(IIOAS!$B$4:$B$1187,$A13,IIOAS!E$4:E$1187)</f>
        <v>189440.609903</v>
      </c>
      <c r="F13" s="8">
        <f>SUMIF(IIOAS!$B$4:$B$1187,$A13,IIOAS!F$4:F$1187)</f>
        <v>112159.27708000006</v>
      </c>
      <c r="G13" s="8">
        <f>SUMIF(IIOAS!$B$4:$B$1187,$A13,IIOAS!G$4:G$1187)</f>
        <v>171609.67275599993</v>
      </c>
      <c r="H13" s="8">
        <f>SUMIF(IIOAS!$B$4:$B$1187,$A13,IIOAS!H$4:H$1187)</f>
        <v>32754.752261999998</v>
      </c>
      <c r="J13" s="29">
        <f t="shared" si="0"/>
        <v>1.1450556446654688E-2</v>
      </c>
      <c r="K13" s="29">
        <f t="shared" si="1"/>
        <v>1.2110542425143199E-2</v>
      </c>
      <c r="L13" s="29">
        <f t="shared" si="2"/>
        <v>1.2914415263572126E-2</v>
      </c>
      <c r="M13" s="29">
        <f t="shared" si="3"/>
        <v>1.2221206885609468E-2</v>
      </c>
      <c r="N13" s="29">
        <f t="shared" si="4"/>
        <v>6.6630529792415932E-3</v>
      </c>
    </row>
    <row r="14" spans="1:14" x14ac:dyDescent="0.2">
      <c r="A14" s="19">
        <v>11</v>
      </c>
      <c r="B14" s="19" t="s">
        <v>82</v>
      </c>
      <c r="C14" s="21" t="s">
        <v>83</v>
      </c>
      <c r="D14" s="8">
        <f>SUMIF(IIOAS!$B$4:$B$1187,$A14,IIOAS!D$4:D$1187)</f>
        <v>1150591.6320319995</v>
      </c>
      <c r="E14" s="8">
        <f>SUMIF(IIOAS!$B$4:$B$1187,$A14,IIOAS!E$4:E$1187)</f>
        <v>594699.23011899972</v>
      </c>
      <c r="F14" s="8">
        <f>SUMIF(IIOAS!$B$4:$B$1187,$A14,IIOAS!F$4:F$1187)</f>
        <v>357575.22400500026</v>
      </c>
      <c r="G14" s="8">
        <f>SUMIF(IIOAS!$B$4:$B$1187,$A14,IIOAS!G$4:G$1187)</f>
        <v>577118.31387699954</v>
      </c>
      <c r="H14" s="8">
        <f>SUMIF(IIOAS!$B$4:$B$1187,$A14,IIOAS!H$4:H$1187)</f>
        <v>215898.09415000005</v>
      </c>
      <c r="J14" s="29">
        <f t="shared" si="0"/>
        <v>4.162378470333896E-2</v>
      </c>
      <c r="K14" s="29">
        <f t="shared" si="1"/>
        <v>3.8017879377837085E-2</v>
      </c>
      <c r="L14" s="29">
        <f t="shared" si="2"/>
        <v>4.1172474101019728E-2</v>
      </c>
      <c r="M14" s="29">
        <f t="shared" si="3"/>
        <v>4.1099561569546306E-2</v>
      </c>
      <c r="N14" s="29">
        <f t="shared" si="4"/>
        <v>4.391852601821214E-2</v>
      </c>
    </row>
    <row r="15" spans="1:14" x14ac:dyDescent="0.2">
      <c r="A15" s="19">
        <v>12</v>
      </c>
      <c r="B15" s="19" t="s">
        <v>84</v>
      </c>
      <c r="C15" s="21" t="s">
        <v>85</v>
      </c>
      <c r="D15" s="8">
        <f>SUMIF(IIOAS!$B$4:$B$1187,$A15,IIOAS!D$4:D$1187)</f>
        <v>317667.02562799997</v>
      </c>
      <c r="E15" s="8">
        <f>SUMIF(IIOAS!$B$4:$B$1187,$A15,IIOAS!E$4:E$1187)</f>
        <v>219009.36374700002</v>
      </c>
      <c r="F15" s="8">
        <f>SUMIF(IIOAS!$B$4:$B$1187,$A15,IIOAS!F$4:F$1187)</f>
        <v>87006.397173999983</v>
      </c>
      <c r="G15" s="8">
        <f>SUMIF(IIOAS!$B$4:$B$1187,$A15,IIOAS!G$4:G$1187)</f>
        <v>212126.4442820001</v>
      </c>
      <c r="H15" s="8">
        <f>SUMIF(IIOAS!$B$4:$B$1187,$A15,IIOAS!H$4:H$1187)</f>
        <v>18534.184171999994</v>
      </c>
      <c r="J15" s="29">
        <f t="shared" si="0"/>
        <v>1.1491917300613738E-2</v>
      </c>
      <c r="K15" s="29">
        <f t="shared" si="1"/>
        <v>1.4000811085435912E-2</v>
      </c>
      <c r="L15" s="29">
        <f t="shared" si="2"/>
        <v>1.0018223841536226E-2</v>
      </c>
      <c r="M15" s="29">
        <f t="shared" si="3"/>
        <v>1.5106614445708126E-2</v>
      </c>
      <c r="N15" s="29">
        <f t="shared" si="4"/>
        <v>3.7702697329916064E-3</v>
      </c>
    </row>
    <row r="16" spans="1:14" x14ac:dyDescent="0.2">
      <c r="A16" s="19">
        <v>13</v>
      </c>
      <c r="B16" s="19" t="s">
        <v>86</v>
      </c>
      <c r="C16" s="21" t="s">
        <v>87</v>
      </c>
      <c r="D16" s="8">
        <f>SUMIF(IIOAS!$B$4:$B$1187,$A16,IIOAS!D$4:D$1187)</f>
        <v>434342.27912100003</v>
      </c>
      <c r="E16" s="8">
        <f>SUMIF(IIOAS!$B$4:$B$1187,$A16,IIOAS!E$4:E$1187)</f>
        <v>231076.25638899996</v>
      </c>
      <c r="F16" s="8">
        <f>SUMIF(IIOAS!$B$4:$B$1187,$A16,IIOAS!F$4:F$1187)</f>
        <v>161989.05916500007</v>
      </c>
      <c r="G16" s="8">
        <f>SUMIF(IIOAS!$B$4:$B$1187,$A16,IIOAS!G$4:G$1187)</f>
        <v>236964.84803899997</v>
      </c>
      <c r="H16" s="8">
        <f>SUMIF(IIOAS!$B$4:$B$1187,$A16,IIOAS!H$4:H$1187)</f>
        <v>35388.371917000011</v>
      </c>
      <c r="J16" s="29">
        <f t="shared" si="0"/>
        <v>1.5712759427740444E-2</v>
      </c>
      <c r="K16" s="29">
        <f t="shared" si="1"/>
        <v>1.477222232273828E-2</v>
      </c>
      <c r="L16" s="29">
        <f t="shared" si="2"/>
        <v>1.8651992351198955E-2</v>
      </c>
      <c r="M16" s="29">
        <f t="shared" si="3"/>
        <v>1.687548484880131E-2</v>
      </c>
      <c r="N16" s="29">
        <f t="shared" si="4"/>
        <v>7.1987904242411423E-3</v>
      </c>
    </row>
    <row r="17" spans="1:14" x14ac:dyDescent="0.2">
      <c r="A17" s="19">
        <v>14</v>
      </c>
      <c r="B17" s="19" t="s">
        <v>88</v>
      </c>
      <c r="C17" s="21" t="s">
        <v>89</v>
      </c>
      <c r="D17" s="8">
        <f>SUMIF(IIOAS!$B$4:$B$1187,$A17,IIOAS!D$4:D$1187)</f>
        <v>1854985.0719919999</v>
      </c>
      <c r="E17" s="8">
        <f>SUMIF(IIOAS!$B$4:$B$1187,$A17,IIOAS!E$4:E$1187)</f>
        <v>1018695.0709700003</v>
      </c>
      <c r="F17" s="8">
        <f>SUMIF(IIOAS!$B$4:$B$1187,$A17,IIOAS!F$4:F$1187)</f>
        <v>551662.28503100027</v>
      </c>
      <c r="G17" s="8">
        <f>SUMIF(IIOAS!$B$4:$B$1187,$A17,IIOAS!G$4:G$1187)</f>
        <v>952560.345401</v>
      </c>
      <c r="H17" s="8">
        <f>SUMIF(IIOAS!$B$4:$B$1187,$A17,IIOAS!H$4:H$1187)</f>
        <v>350762.44155999995</v>
      </c>
      <c r="J17" s="29">
        <f t="shared" si="0"/>
        <v>6.7105910659321893E-2</v>
      </c>
      <c r="K17" s="29">
        <f t="shared" si="1"/>
        <v>6.51230477012473E-2</v>
      </c>
      <c r="L17" s="29">
        <f t="shared" si="2"/>
        <v>6.3520343743476482E-2</v>
      </c>
      <c r="M17" s="29">
        <f t="shared" si="3"/>
        <v>6.7836718439090546E-2</v>
      </c>
      <c r="N17" s="29">
        <f t="shared" si="4"/>
        <v>7.1352966206183949E-2</v>
      </c>
    </row>
    <row r="18" spans="1:14" x14ac:dyDescent="0.2">
      <c r="A18" s="19">
        <v>15</v>
      </c>
      <c r="B18" s="19" t="s">
        <v>90</v>
      </c>
      <c r="C18" s="21" t="s">
        <v>5</v>
      </c>
      <c r="D18" s="8">
        <f>SUMIF(IIOAS!$B$4:$B$1187,$A18,IIOAS!D$4:D$1187)</f>
        <v>2473962.6211730004</v>
      </c>
      <c r="E18" s="8">
        <f>SUMIF(IIOAS!$B$4:$B$1187,$A18,IIOAS!E$4:E$1187)</f>
        <v>1365339.5042310003</v>
      </c>
      <c r="F18" s="8">
        <f>SUMIF(IIOAS!$B$4:$B$1187,$A18,IIOAS!F$4:F$1187)</f>
        <v>731755.18506699975</v>
      </c>
      <c r="G18" s="8">
        <f>SUMIF(IIOAS!$B$4:$B$1187,$A18,IIOAS!G$4:G$1187)</f>
        <v>1409323.7318630009</v>
      </c>
      <c r="H18" s="8">
        <f>SUMIF(IIOAS!$B$4:$B$1187,$A18,IIOAS!H$4:H$1187)</f>
        <v>332883.7042429999</v>
      </c>
      <c r="J18" s="29">
        <f t="shared" si="0"/>
        <v>8.9498032699884267E-2</v>
      </c>
      <c r="K18" s="29">
        <f t="shared" si="1"/>
        <v>8.7283302134531712E-2</v>
      </c>
      <c r="L18" s="29">
        <f t="shared" si="2"/>
        <v>8.4256876267905623E-2</v>
      </c>
      <c r="M18" s="29">
        <f t="shared" si="3"/>
        <v>0.10036518699261231</v>
      </c>
      <c r="N18" s="29">
        <f t="shared" si="4"/>
        <v>6.7716029098791486E-2</v>
      </c>
    </row>
    <row r="19" spans="1:14" x14ac:dyDescent="0.2">
      <c r="A19" s="19">
        <v>16</v>
      </c>
      <c r="B19" s="19" t="s">
        <v>91</v>
      </c>
      <c r="C19" s="21" t="s">
        <v>92</v>
      </c>
      <c r="D19" s="8">
        <f>SUMIF(IIOAS!$B$4:$B$1187,$A19,IIOAS!D$4:D$1187)</f>
        <v>561733.06408899999</v>
      </c>
      <c r="E19" s="8">
        <f>SUMIF(IIOAS!$B$4:$B$1187,$A19,IIOAS!E$4:E$1187)</f>
        <v>359581.77088600001</v>
      </c>
      <c r="F19" s="8">
        <f>SUMIF(IIOAS!$B$4:$B$1187,$A19,IIOAS!F$4:F$1187)</f>
        <v>195846.34075600002</v>
      </c>
      <c r="G19" s="8">
        <f>SUMIF(IIOAS!$B$4:$B$1187,$A19,IIOAS!G$4:G$1187)</f>
        <v>311843.06686999998</v>
      </c>
      <c r="H19" s="8">
        <f>SUMIF(IIOAS!$B$4:$B$1187,$A19,IIOAS!H$4:H$1187)</f>
        <v>54043.656462999999</v>
      </c>
      <c r="J19" s="29">
        <f t="shared" si="0"/>
        <v>2.032124645222274E-2</v>
      </c>
      <c r="K19" s="29">
        <f t="shared" si="1"/>
        <v>2.2987311399877745E-2</v>
      </c>
      <c r="L19" s="29">
        <f t="shared" si="2"/>
        <v>2.2550439323623654E-2</v>
      </c>
      <c r="M19" s="29">
        <f t="shared" si="3"/>
        <v>2.2207947692318944E-2</v>
      </c>
      <c r="N19" s="29">
        <f t="shared" si="4"/>
        <v>1.0993694695797218E-2</v>
      </c>
    </row>
    <row r="20" spans="1:14" x14ac:dyDescent="0.2">
      <c r="A20" s="19">
        <v>17</v>
      </c>
      <c r="B20" s="19" t="s">
        <v>93</v>
      </c>
      <c r="C20" s="21" t="s">
        <v>94</v>
      </c>
      <c r="D20" s="8">
        <f>SUMIF(IIOAS!$B$4:$B$1187,$A20,IIOAS!D$4:D$1187)</f>
        <v>337837.49496399995</v>
      </c>
      <c r="E20" s="8">
        <f>SUMIF(IIOAS!$B$4:$B$1187,$A20,IIOAS!E$4:E$1187)</f>
        <v>182169.71935399994</v>
      </c>
      <c r="F20" s="8">
        <f>SUMIF(IIOAS!$B$4:$B$1187,$A20,IIOAS!F$4:F$1187)</f>
        <v>93185.325169000091</v>
      </c>
      <c r="G20" s="8">
        <f>SUMIF(IIOAS!$B$4:$B$1187,$A20,IIOAS!G$4:G$1187)</f>
        <v>173732.86123599997</v>
      </c>
      <c r="H20" s="8">
        <f>SUMIF(IIOAS!$B$4:$B$1187,$A20,IIOAS!H$4:H$1187)</f>
        <v>70919.308559000012</v>
      </c>
      <c r="J20" s="29">
        <f t="shared" si="0"/>
        <v>1.2221603880659728E-2</v>
      </c>
      <c r="K20" s="29">
        <f t="shared" si="1"/>
        <v>1.1645729582177137E-2</v>
      </c>
      <c r="L20" s="29">
        <f t="shared" si="2"/>
        <v>1.0729687432320834E-2</v>
      </c>
      <c r="M20" s="29">
        <f t="shared" si="3"/>
        <v>1.2372410050643858E-2</v>
      </c>
      <c r="N20" s="29">
        <f t="shared" si="4"/>
        <v>1.4426581718586497E-2</v>
      </c>
    </row>
    <row r="21" spans="1:14" x14ac:dyDescent="0.2">
      <c r="A21" s="19">
        <v>18</v>
      </c>
      <c r="B21" s="19" t="s">
        <v>95</v>
      </c>
      <c r="C21" s="21" t="s">
        <v>96</v>
      </c>
      <c r="D21" s="8">
        <f>SUMIF(IIOAS!$B$4:$B$1187,$A21,IIOAS!D$4:D$1187)</f>
        <v>153552.00220800005</v>
      </c>
      <c r="E21" s="8">
        <f>SUMIF(IIOAS!$B$4:$B$1187,$A21,IIOAS!E$4:E$1187)</f>
        <v>103675.552733</v>
      </c>
      <c r="F21" s="8">
        <f>SUMIF(IIOAS!$B$4:$B$1187,$A21,IIOAS!F$4:F$1187)</f>
        <v>41805.152026000018</v>
      </c>
      <c r="G21" s="8">
        <f>SUMIF(IIOAS!$B$4:$B$1187,$A21,IIOAS!G$4:G$1187)</f>
        <v>104298.51881099999</v>
      </c>
      <c r="H21" s="8">
        <f>SUMIF(IIOAS!$B$4:$B$1187,$A21,IIOAS!H$4:H$1187)</f>
        <v>7448.3313710000011</v>
      </c>
      <c r="J21" s="29">
        <f t="shared" si="0"/>
        <v>5.554894806061539E-3</v>
      </c>
      <c r="K21" s="29">
        <f t="shared" si="1"/>
        <v>6.627761494571097E-3</v>
      </c>
      <c r="L21" s="29">
        <f t="shared" si="2"/>
        <v>4.8135928429303282E-3</v>
      </c>
      <c r="M21" s="29">
        <f t="shared" si="3"/>
        <v>7.4276336279960444E-3</v>
      </c>
      <c r="N21" s="29">
        <f t="shared" si="4"/>
        <v>1.5151580489740472E-3</v>
      </c>
    </row>
    <row r="22" spans="1:14" x14ac:dyDescent="0.2">
      <c r="A22" s="19">
        <v>19</v>
      </c>
      <c r="B22" s="19" t="s">
        <v>97</v>
      </c>
      <c r="C22" s="21" t="s">
        <v>98</v>
      </c>
      <c r="D22" s="8">
        <f>SUMIF(IIOAS!$B$4:$B$1187,$A22,IIOAS!D$4:D$1187)</f>
        <v>2226074.694718</v>
      </c>
      <c r="E22" s="8">
        <f>SUMIF(IIOAS!$B$4:$B$1187,$A22,IIOAS!E$4:E$1187)</f>
        <v>1125207.1233200002</v>
      </c>
      <c r="F22" s="8">
        <f>SUMIF(IIOAS!$B$4:$B$1187,$A22,IIOAS!F$4:F$1187)</f>
        <v>758627.48098300037</v>
      </c>
      <c r="G22" s="8">
        <f>SUMIF(IIOAS!$B$4:$B$1187,$A22,IIOAS!G$4:G$1187)</f>
        <v>1016901.9323079996</v>
      </c>
      <c r="H22" s="8">
        <f>SUMIF(IIOAS!$B$4:$B$1187,$A22,IIOAS!H$4:H$1187)</f>
        <v>450545.28142700007</v>
      </c>
      <c r="J22" s="29">
        <f t="shared" si="0"/>
        <v>8.0530442988582515E-2</v>
      </c>
      <c r="K22" s="29">
        <f t="shared" si="1"/>
        <v>7.1932140690518342E-2</v>
      </c>
      <c r="L22" s="29">
        <f t="shared" si="2"/>
        <v>8.7351047321605368E-2</v>
      </c>
      <c r="M22" s="29">
        <f t="shared" si="3"/>
        <v>7.2418813564094922E-2</v>
      </c>
      <c r="N22" s="29">
        <f t="shared" si="4"/>
        <v>9.1651039082293856E-2</v>
      </c>
    </row>
    <row r="23" spans="1:14" x14ac:dyDescent="0.2">
      <c r="A23" s="19">
        <v>20</v>
      </c>
      <c r="B23" s="19" t="s">
        <v>99</v>
      </c>
      <c r="C23" s="21" t="s">
        <v>100</v>
      </c>
      <c r="D23" s="8">
        <f>SUMIF(IIOAS!$B$4:$B$1187,$A23,IIOAS!D$4:D$1187)</f>
        <v>409297.09142599994</v>
      </c>
      <c r="E23" s="8">
        <f>SUMIF(IIOAS!$B$4:$B$1187,$A23,IIOAS!E$4:E$1187)</f>
        <v>245597.78720800002</v>
      </c>
      <c r="F23" s="8">
        <f>SUMIF(IIOAS!$B$4:$B$1187,$A23,IIOAS!F$4:F$1187)</f>
        <v>134955.98235399989</v>
      </c>
      <c r="G23" s="8">
        <f>SUMIF(IIOAS!$B$4:$B$1187,$A23,IIOAS!G$4:G$1187)</f>
        <v>247183.37370200001</v>
      </c>
      <c r="H23" s="8">
        <f>SUMIF(IIOAS!$B$4:$B$1187,$A23,IIOAS!H$4:H$1187)</f>
        <v>27157.735370000009</v>
      </c>
      <c r="J23" s="29">
        <f t="shared" si="0"/>
        <v>1.4806725113350084E-2</v>
      </c>
      <c r="K23" s="29">
        <f t="shared" si="1"/>
        <v>1.5700553450639382E-2</v>
      </c>
      <c r="L23" s="29">
        <f t="shared" si="2"/>
        <v>1.553930841743676E-2</v>
      </c>
      <c r="M23" s="29">
        <f t="shared" si="3"/>
        <v>1.760319858537486E-2</v>
      </c>
      <c r="N23" s="29">
        <f t="shared" si="4"/>
        <v>5.5244939152375803E-3</v>
      </c>
    </row>
    <row r="24" spans="1:14" x14ac:dyDescent="0.2">
      <c r="A24" s="19">
        <v>21</v>
      </c>
      <c r="B24" s="19" t="s">
        <v>101</v>
      </c>
      <c r="C24" s="21" t="s">
        <v>102</v>
      </c>
      <c r="D24" s="8">
        <f>SUMIF(IIOAS!$B$4:$B$1187,$A24,IIOAS!D$4:D$1187)</f>
        <v>1005643.1960829998</v>
      </c>
      <c r="E24" s="8">
        <f>SUMIF(IIOAS!$B$4:$B$1187,$A24,IIOAS!E$4:E$1187)</f>
        <v>519275.02578699979</v>
      </c>
      <c r="F24" s="8">
        <f>SUMIF(IIOAS!$B$4:$B$1187,$A24,IIOAS!F$4:F$1187)</f>
        <v>306456.59197100007</v>
      </c>
      <c r="G24" s="8">
        <f>SUMIF(IIOAS!$B$4:$B$1187,$A24,IIOAS!G$4:G$1187)</f>
        <v>508028.15728399996</v>
      </c>
      <c r="H24" s="8">
        <f>SUMIF(IIOAS!$B$4:$B$1187,$A24,IIOAS!H$4:H$1187)</f>
        <v>191158.44682800004</v>
      </c>
      <c r="J24" s="29">
        <f t="shared" si="0"/>
        <v>3.638013237434385E-2</v>
      </c>
      <c r="K24" s="29">
        <f t="shared" si="1"/>
        <v>3.319616756581821E-2</v>
      </c>
      <c r="L24" s="29">
        <f t="shared" si="2"/>
        <v>3.5286494278575435E-2</v>
      </c>
      <c r="M24" s="29">
        <f t="shared" si="3"/>
        <v>3.6179296389140379E-2</v>
      </c>
      <c r="N24" s="29">
        <f t="shared" si="4"/>
        <v>3.8885925573681313E-2</v>
      </c>
    </row>
    <row r="25" spans="1:14" x14ac:dyDescent="0.2">
      <c r="A25" s="19">
        <v>22</v>
      </c>
      <c r="B25" s="19" t="s">
        <v>103</v>
      </c>
      <c r="C25" s="21" t="s">
        <v>104</v>
      </c>
      <c r="D25" s="8">
        <f>SUMIF(IIOAS!$B$4:$B$1187,$A25,IIOAS!D$4:D$1187)</f>
        <v>650991.70688100008</v>
      </c>
      <c r="E25" s="8">
        <f>SUMIF(IIOAS!$B$4:$B$1187,$A25,IIOAS!E$4:E$1187)</f>
        <v>320083.6818110001</v>
      </c>
      <c r="F25" s="8">
        <f>SUMIF(IIOAS!$B$4:$B$1187,$A25,IIOAS!F$4:F$1187)</f>
        <v>210676.33915200006</v>
      </c>
      <c r="G25" s="8">
        <f>SUMIF(IIOAS!$B$4:$B$1187,$A25,IIOAS!G$4:G$1187)</f>
        <v>303220.13835699979</v>
      </c>
      <c r="H25" s="8">
        <f>SUMIF(IIOAS!$B$4:$B$1187,$A25,IIOAS!H$4:H$1187)</f>
        <v>137095.229372</v>
      </c>
      <c r="J25" s="29">
        <f t="shared" si="0"/>
        <v>2.3550265703757782E-2</v>
      </c>
      <c r="K25" s="29">
        <f t="shared" si="1"/>
        <v>2.0462281081933775E-2</v>
      </c>
      <c r="L25" s="29">
        <f t="shared" si="2"/>
        <v>2.425801771241308E-2</v>
      </c>
      <c r="M25" s="29">
        <f t="shared" si="3"/>
        <v>2.1593864630305111E-2</v>
      </c>
      <c r="N25" s="29">
        <f t="shared" si="4"/>
        <v>2.7888251732151485E-2</v>
      </c>
    </row>
    <row r="26" spans="1:14" x14ac:dyDescent="0.2">
      <c r="A26" s="19">
        <v>23</v>
      </c>
      <c r="B26" s="19" t="s">
        <v>105</v>
      </c>
      <c r="C26" s="21" t="s">
        <v>106</v>
      </c>
      <c r="D26" s="8">
        <f>SUMIF(IIOAS!$B$4:$B$1187,$A26,IIOAS!D$4:D$1187)</f>
        <v>319601.41378100001</v>
      </c>
      <c r="E26" s="8">
        <f>SUMIF(IIOAS!$B$4:$B$1187,$A26,IIOAS!E$4:E$1187)</f>
        <v>225308.91993800001</v>
      </c>
      <c r="F26" s="8">
        <f>SUMIF(IIOAS!$B$4:$B$1187,$A26,IIOAS!F$4:F$1187)</f>
        <v>84231.991899999994</v>
      </c>
      <c r="G26" s="8">
        <f>SUMIF(IIOAS!$B$4:$B$1187,$A26,IIOAS!G$4:G$1187)</f>
        <v>224899.04981399997</v>
      </c>
      <c r="H26" s="8">
        <f>SUMIF(IIOAS!$B$4:$B$1187,$A26,IIOAS!H$4:H$1187)</f>
        <v>10470.372066999998</v>
      </c>
      <c r="J26" s="29">
        <f t="shared" si="0"/>
        <v>1.1561895695877197E-2</v>
      </c>
      <c r="K26" s="29">
        <f t="shared" si="1"/>
        <v>1.4403528552138233E-2</v>
      </c>
      <c r="L26" s="29">
        <f t="shared" si="2"/>
        <v>9.6987690202259558E-3</v>
      </c>
      <c r="M26" s="29">
        <f t="shared" si="3"/>
        <v>1.6016217337945986E-2</v>
      </c>
      <c r="N26" s="29">
        <f t="shared" si="4"/>
        <v>2.1299090659198435E-3</v>
      </c>
    </row>
    <row r="27" spans="1:14" x14ac:dyDescent="0.2">
      <c r="A27" s="19">
        <v>24</v>
      </c>
      <c r="B27" s="19" t="s">
        <v>107</v>
      </c>
      <c r="C27" s="21" t="s">
        <v>108</v>
      </c>
      <c r="D27" s="8">
        <f>SUMIF(IIOAS!$B$4:$B$1187,$A27,IIOAS!D$4:D$1187)</f>
        <v>610570.32101299998</v>
      </c>
      <c r="E27" s="8">
        <f>SUMIF(IIOAS!$B$4:$B$1187,$A27,IIOAS!E$4:E$1187)</f>
        <v>308225.15324299998</v>
      </c>
      <c r="F27" s="8">
        <f>SUMIF(IIOAS!$B$4:$B$1187,$A27,IIOAS!F$4:F$1187)</f>
        <v>199721.00808300002</v>
      </c>
      <c r="G27" s="8">
        <f>SUMIF(IIOAS!$B$4:$B$1187,$A27,IIOAS!G$4:G$1187)</f>
        <v>280726.74033099989</v>
      </c>
      <c r="H27" s="8">
        <f>SUMIF(IIOAS!$B$4:$B$1187,$A27,IIOAS!H$4:H$1187)</f>
        <v>130122.57259900002</v>
      </c>
      <c r="J27" s="29">
        <f t="shared" si="0"/>
        <v>2.2087982287174207E-2</v>
      </c>
      <c r="K27" s="29">
        <f t="shared" si="1"/>
        <v>1.9704190124582691E-2</v>
      </c>
      <c r="L27" s="29">
        <f t="shared" si="2"/>
        <v>2.2996582203390806E-2</v>
      </c>
      <c r="M27" s="29">
        <f t="shared" si="3"/>
        <v>1.999199413885E-2</v>
      </c>
      <c r="N27" s="29">
        <f t="shared" si="4"/>
        <v>2.6469856590190188E-2</v>
      </c>
    </row>
    <row r="28" spans="1:14" x14ac:dyDescent="0.2">
      <c r="A28" s="19">
        <v>25</v>
      </c>
      <c r="B28" s="19" t="s">
        <v>109</v>
      </c>
      <c r="C28" s="21" t="s">
        <v>110</v>
      </c>
      <c r="D28" s="8">
        <f>SUMIF(IIOAS!$B$4:$B$1187,$A28,IIOAS!D$4:D$1187)</f>
        <v>500856.83655199996</v>
      </c>
      <c r="E28" s="8">
        <f>SUMIF(IIOAS!$B$4:$B$1187,$A28,IIOAS!E$4:E$1187)</f>
        <v>334199.90949699999</v>
      </c>
      <c r="F28" s="8">
        <f>SUMIF(IIOAS!$B$4:$B$1187,$A28,IIOAS!F$4:F$1187)</f>
        <v>154133.99931999997</v>
      </c>
      <c r="G28" s="8">
        <f>SUMIF(IIOAS!$B$4:$B$1187,$A28,IIOAS!G$4:G$1187)</f>
        <v>312299.06830599991</v>
      </c>
      <c r="H28" s="8">
        <f>SUMIF(IIOAS!$B$4:$B$1187,$A28,IIOAS!H$4:H$1187)</f>
        <v>34423.768926000004</v>
      </c>
      <c r="J28" s="29">
        <f t="shared" si="0"/>
        <v>1.8118989006567086E-2</v>
      </c>
      <c r="K28" s="29">
        <f t="shared" si="1"/>
        <v>2.1364702027272885E-2</v>
      </c>
      <c r="L28" s="29">
        <f t="shared" si="2"/>
        <v>1.7747533019794873E-2</v>
      </c>
      <c r="M28" s="29">
        <f t="shared" si="3"/>
        <v>2.2240421898463567E-2</v>
      </c>
      <c r="N28" s="29">
        <f t="shared" si="4"/>
        <v>7.0025684903502116E-3</v>
      </c>
    </row>
    <row r="29" spans="1:14" x14ac:dyDescent="0.2">
      <c r="A29" s="19">
        <v>26</v>
      </c>
      <c r="B29" s="19" t="s">
        <v>111</v>
      </c>
      <c r="C29" s="21" t="s">
        <v>112</v>
      </c>
      <c r="D29" s="8">
        <f>SUMIF(IIOAS!$B$4:$B$1187,$A29,IIOAS!D$4:D$1187)</f>
        <v>1036271.560914</v>
      </c>
      <c r="E29" s="8">
        <f>SUMIF(IIOAS!$B$4:$B$1187,$A29,IIOAS!E$4:E$1187)</f>
        <v>512077.44355100015</v>
      </c>
      <c r="F29" s="8">
        <f>SUMIF(IIOAS!$B$4:$B$1187,$A29,IIOAS!F$4:F$1187)</f>
        <v>334358.76103799982</v>
      </c>
      <c r="G29" s="8">
        <f>SUMIF(IIOAS!$B$4:$B$1187,$A29,IIOAS!G$4:G$1187)</f>
        <v>420295.6720460002</v>
      </c>
      <c r="H29" s="8">
        <f>SUMIF(IIOAS!$B$4:$B$1187,$A29,IIOAS!H$4:H$1187)</f>
        <v>281617.12783000001</v>
      </c>
      <c r="J29" s="29">
        <f t="shared" si="0"/>
        <v>3.7488143616603097E-2</v>
      </c>
      <c r="K29" s="29">
        <f t="shared" si="1"/>
        <v>3.2736041170151713E-2</v>
      </c>
      <c r="L29" s="29">
        <f t="shared" si="2"/>
        <v>3.8499248563970932E-2</v>
      </c>
      <c r="M29" s="29">
        <f t="shared" si="3"/>
        <v>2.9931415162732136E-2</v>
      </c>
      <c r="N29" s="29">
        <f t="shared" si="4"/>
        <v>5.7287254917511868E-2</v>
      </c>
    </row>
    <row r="30" spans="1:14" x14ac:dyDescent="0.2">
      <c r="A30" s="19">
        <v>27</v>
      </c>
      <c r="B30" s="19" t="s">
        <v>113</v>
      </c>
      <c r="C30" s="21" t="s">
        <v>114</v>
      </c>
      <c r="D30" s="8">
        <f>SUMIF(IIOAS!$B$4:$B$1187,$A30,IIOAS!D$4:D$1187)</f>
        <v>878336.928709</v>
      </c>
      <c r="E30" s="8">
        <f>SUMIF(IIOAS!$B$4:$B$1187,$A30,IIOAS!E$4:E$1187)</f>
        <v>551608.73909299995</v>
      </c>
      <c r="F30" s="8">
        <f>SUMIF(IIOAS!$B$4:$B$1187,$A30,IIOAS!F$4:F$1187)</f>
        <v>366221.57904999977</v>
      </c>
      <c r="G30" s="8">
        <f>SUMIF(IIOAS!$B$4:$B$1187,$A30,IIOAS!G$4:G$1187)</f>
        <v>335283.05563900003</v>
      </c>
      <c r="H30" s="8">
        <f>SUMIF(IIOAS!$B$4:$B$1187,$A30,IIOAS!H$4:H$1187)</f>
        <v>176832.29402000006</v>
      </c>
      <c r="J30" s="29">
        <f t="shared" si="0"/>
        <v>3.1774702857006891E-2</v>
      </c>
      <c r="K30" s="29">
        <f t="shared" si="1"/>
        <v>3.5263194308158378E-2</v>
      </c>
      <c r="L30" s="29">
        <f t="shared" si="2"/>
        <v>4.2168045956281951E-2</v>
      </c>
      <c r="M30" s="29">
        <f t="shared" si="3"/>
        <v>2.3877229776141904E-2</v>
      </c>
      <c r="N30" s="29">
        <f t="shared" si="4"/>
        <v>3.5971664022109245E-2</v>
      </c>
    </row>
    <row r="31" spans="1:14" x14ac:dyDescent="0.2">
      <c r="A31" s="19">
        <v>28</v>
      </c>
      <c r="B31" s="19" t="s">
        <v>115</v>
      </c>
      <c r="C31" s="21" t="s">
        <v>116</v>
      </c>
      <c r="D31" s="8">
        <f>SUMIF(IIOAS!$B$4:$B$1187,$A31,IIOAS!D$4:D$1187)</f>
        <v>979173.83126700006</v>
      </c>
      <c r="E31" s="8">
        <f>SUMIF(IIOAS!$B$4:$B$1187,$A31,IIOAS!E$4:E$1187)</f>
        <v>473101.42939100007</v>
      </c>
      <c r="F31" s="8">
        <f>SUMIF(IIOAS!$B$4:$B$1187,$A31,IIOAS!F$4:F$1187)</f>
        <v>301675.95564300014</v>
      </c>
      <c r="G31" s="8">
        <f>SUMIF(IIOAS!$B$4:$B$1187,$A31,IIOAS!G$4:G$1187)</f>
        <v>417818.18196300004</v>
      </c>
      <c r="H31" s="8">
        <f>SUMIF(IIOAS!$B$4:$B$1187,$A31,IIOAS!H$4:H$1187)</f>
        <v>259679.69366100003</v>
      </c>
      <c r="J31" s="29">
        <f t="shared" si="0"/>
        <v>3.542257705092336E-2</v>
      </c>
      <c r="K31" s="29">
        <f t="shared" si="1"/>
        <v>3.024438601084161E-2</v>
      </c>
      <c r="L31" s="29">
        <f t="shared" si="2"/>
        <v>3.4736034928522092E-2</v>
      </c>
      <c r="M31" s="29">
        <f t="shared" si="3"/>
        <v>2.9754980359407029E-2</v>
      </c>
      <c r="N31" s="29">
        <f t="shared" si="4"/>
        <v>5.2824687625673446E-2</v>
      </c>
    </row>
    <row r="32" spans="1:14" x14ac:dyDescent="0.2">
      <c r="A32" s="19">
        <v>29</v>
      </c>
      <c r="B32" s="19" t="s">
        <v>117</v>
      </c>
      <c r="C32" s="21" t="s">
        <v>118</v>
      </c>
      <c r="D32" s="8">
        <f>SUMIF(IIOAS!$B$4:$B$1187,$A32,IIOAS!D$4:D$1187)</f>
        <v>164372.85662499993</v>
      </c>
      <c r="E32" s="8">
        <f>SUMIF(IIOAS!$B$4:$B$1187,$A32,IIOAS!E$4:E$1187)</f>
        <v>87673.556410000005</v>
      </c>
      <c r="F32" s="8">
        <f>SUMIF(IIOAS!$B$4:$B$1187,$A32,IIOAS!F$4:F$1187)</f>
        <v>55253.685945999998</v>
      </c>
      <c r="G32" s="8">
        <f>SUMIF(IIOAS!$B$4:$B$1187,$A32,IIOAS!G$4:G$1187)</f>
        <v>87471.680485999968</v>
      </c>
      <c r="H32" s="8">
        <f>SUMIF(IIOAS!$B$4:$B$1187,$A32,IIOAS!H$4:H$1187)</f>
        <v>21647.490192999998</v>
      </c>
      <c r="J32" s="29">
        <f t="shared" si="0"/>
        <v>5.94634986450303E-3</v>
      </c>
      <c r="K32" s="29">
        <f t="shared" si="1"/>
        <v>5.6047872998833508E-3</v>
      </c>
      <c r="L32" s="29">
        <f t="shared" si="2"/>
        <v>6.3621045331869819E-3</v>
      </c>
      <c r="M32" s="29">
        <f t="shared" si="3"/>
        <v>6.2293079794592098E-3</v>
      </c>
      <c r="N32" s="29">
        <f t="shared" si="4"/>
        <v>4.403586168804827E-3</v>
      </c>
    </row>
    <row r="33" spans="1:14" x14ac:dyDescent="0.2">
      <c r="A33" s="19">
        <v>30</v>
      </c>
      <c r="B33" s="19" t="s">
        <v>119</v>
      </c>
      <c r="C33" s="21" t="s">
        <v>120</v>
      </c>
      <c r="D33" s="8">
        <f>SUMIF(IIOAS!$B$4:$B$1187,$A33,IIOAS!D$4:D$1187)</f>
        <v>1403516.9894739997</v>
      </c>
      <c r="E33" s="8">
        <f>SUMIF(IIOAS!$B$4:$B$1187,$A33,IIOAS!E$4:E$1187)</f>
        <v>781097.88565999991</v>
      </c>
      <c r="F33" s="8">
        <f>SUMIF(IIOAS!$B$4:$B$1187,$A33,IIOAS!F$4:F$1187)</f>
        <v>503569.38737100025</v>
      </c>
      <c r="G33" s="8">
        <f>SUMIF(IIOAS!$B$4:$B$1187,$A33,IIOAS!G$4:G$1187)</f>
        <v>752295.38115699962</v>
      </c>
      <c r="H33" s="8">
        <f>SUMIF(IIOAS!$B$4:$B$1187,$A33,IIOAS!H$4:H$1187)</f>
        <v>147652.22094599996</v>
      </c>
      <c r="J33" s="29">
        <f t="shared" si="0"/>
        <v>5.0773608438445077E-2</v>
      </c>
      <c r="K33" s="29">
        <f t="shared" si="1"/>
        <v>4.9933956015654056E-2</v>
      </c>
      <c r="L33" s="29">
        <f t="shared" si="2"/>
        <v>5.7982757662507815E-2</v>
      </c>
      <c r="M33" s="29">
        <f t="shared" si="3"/>
        <v>5.3574820955928186E-2</v>
      </c>
      <c r="N33" s="29">
        <f t="shared" si="4"/>
        <v>3.0035781153113551E-2</v>
      </c>
    </row>
    <row r="34" spans="1:14" x14ac:dyDescent="0.2">
      <c r="A34" s="19">
        <v>31</v>
      </c>
      <c r="B34" s="19" t="s">
        <v>121</v>
      </c>
      <c r="C34" s="21" t="s">
        <v>122</v>
      </c>
      <c r="D34" s="8">
        <f>SUMIF(IIOAS!$B$4:$B$1187,$A34,IIOAS!D$4:D$1187)</f>
        <v>341020.00292300008</v>
      </c>
      <c r="E34" s="8">
        <f>SUMIF(IIOAS!$B$4:$B$1187,$A34,IIOAS!E$4:E$1187)</f>
        <v>215821.562714</v>
      </c>
      <c r="F34" s="8">
        <f>SUMIF(IIOAS!$B$4:$B$1187,$A34,IIOAS!F$4:F$1187)</f>
        <v>103638.22619799999</v>
      </c>
      <c r="G34" s="8">
        <f>SUMIF(IIOAS!$B$4:$B$1187,$A34,IIOAS!G$4:G$1187)</f>
        <v>217126.682249</v>
      </c>
      <c r="H34" s="8">
        <f>SUMIF(IIOAS!$B$4:$B$1187,$A34,IIOAS!H$4:H$1187)</f>
        <v>20255.094476000002</v>
      </c>
      <c r="J34" s="29">
        <f t="shared" si="0"/>
        <v>1.2336734238307246E-2</v>
      </c>
      <c r="K34" s="29">
        <f t="shared" si="1"/>
        <v>1.3797021625125212E-2</v>
      </c>
      <c r="L34" s="29">
        <f t="shared" si="2"/>
        <v>1.1933271372160588E-2</v>
      </c>
      <c r="M34" s="29">
        <f t="shared" si="3"/>
        <v>1.5462707092996556E-2</v>
      </c>
      <c r="N34" s="29">
        <f t="shared" si="4"/>
        <v>4.1203415771123002E-3</v>
      </c>
    </row>
    <row r="35" spans="1:14" x14ac:dyDescent="0.2">
      <c r="A35" s="36">
        <v>32</v>
      </c>
      <c r="B35" s="36" t="s">
        <v>123</v>
      </c>
      <c r="C35" s="23" t="s">
        <v>124</v>
      </c>
      <c r="D35" s="27">
        <f>SUMIF(IIOAS!$B$4:$B$1187,$A35,IIOAS!D$4:D$1187)</f>
        <v>227897.81285400002</v>
      </c>
      <c r="E35" s="27">
        <f>SUMIF(IIOAS!$B$4:$B$1187,$A35,IIOAS!E$4:E$1187)</f>
        <v>147975.19133800003</v>
      </c>
      <c r="F35" s="27">
        <f>SUMIF(IIOAS!$B$4:$B$1187,$A35,IIOAS!F$4:F$1187)</f>
        <v>72260.263861999993</v>
      </c>
      <c r="G35" s="27">
        <f>SUMIF(IIOAS!$B$4:$B$1187,$A35,IIOAS!G$4:G$1187)</f>
        <v>120752.02300899998</v>
      </c>
      <c r="H35" s="27">
        <f>SUMIF(IIOAS!$B$4:$B$1187,$A35,IIOAS!H$4:H$1187)</f>
        <v>34885.525983</v>
      </c>
      <c r="J35" s="32">
        <f t="shared" si="0"/>
        <v>8.2444276774758553E-3</v>
      </c>
      <c r="K35" s="32">
        <f t="shared" si="1"/>
        <v>9.4597448429094844E-3</v>
      </c>
      <c r="L35" s="32">
        <f t="shared" si="2"/>
        <v>8.3203019746956597E-3</v>
      </c>
      <c r="M35" s="32">
        <f t="shared" si="3"/>
        <v>8.5993722343792999E-3</v>
      </c>
      <c r="N35" s="32">
        <f t="shared" si="4"/>
        <v>7.0965002566392536E-3</v>
      </c>
    </row>
    <row r="37" spans="1:14" x14ac:dyDescent="0.2">
      <c r="A37" s="17"/>
      <c r="B37" s="17"/>
      <c r="C37" s="10" t="s">
        <v>184</v>
      </c>
      <c r="D37" s="11">
        <f>SUM(D4:D35)</f>
        <v>27642648.073270995</v>
      </c>
      <c r="E37" s="11">
        <f>SUM(E4:E35)</f>
        <v>15642619.731854001</v>
      </c>
      <c r="F37" s="11">
        <f>SUM(F4:F35)</f>
        <v>8684812.6524450015</v>
      </c>
      <c r="G37" s="11">
        <f>SUM(G4:G35)</f>
        <v>14041957.914817004</v>
      </c>
      <c r="H37" s="11">
        <f>SUM(H4:H35)</f>
        <v>4915877.5060089994</v>
      </c>
      <c r="I37" s="8"/>
      <c r="J37" s="80">
        <f>SUM(J4:J35)</f>
        <v>1.0000000000000002</v>
      </c>
      <c r="K37" s="80">
        <f>SUM(K4:K35)</f>
        <v>1.0000000000000002</v>
      </c>
      <c r="L37" s="80">
        <f>SUM(L4:L35)</f>
        <v>1</v>
      </c>
      <c r="M37" s="80">
        <f>SUM(M4:M35)</f>
        <v>0.99999999999999967</v>
      </c>
      <c r="N37" s="80">
        <f>SUM(N4:N35)</f>
        <v>1.0000000000000002</v>
      </c>
    </row>
    <row r="39" spans="1:14" x14ac:dyDescent="0.2">
      <c r="C39" s="78" t="s">
        <v>52</v>
      </c>
      <c r="D39" s="26">
        <f>D37-IIOAS!D1189</f>
        <v>3.3527612686157227E-8</v>
      </c>
      <c r="E39" s="26">
        <f>E37-IIOAS!E1189</f>
        <v>0</v>
      </c>
      <c r="F39" s="26">
        <f>F37-IIOAS!F1189</f>
        <v>0</v>
      </c>
      <c r="G39" s="26">
        <f>G37-IIOAS!G1189</f>
        <v>0</v>
      </c>
      <c r="H39" s="26">
        <f>H37-IIOAS!H1189</f>
        <v>-1.6763806343078613E-8</v>
      </c>
      <c r="J39" s="26"/>
      <c r="K39" s="26"/>
      <c r="L39" s="26"/>
      <c r="M39" s="26"/>
      <c r="N39" s="26"/>
    </row>
  </sheetData>
  <conditionalFormatting sqref="J4:J35">
    <cfRule type="colorScale" priority="31">
      <colorScale>
        <cfvo type="min"/>
        <cfvo type="max"/>
        <color rgb="FFFCFCFF"/>
        <color rgb="FF63BE7B"/>
      </colorScale>
    </cfRule>
  </conditionalFormatting>
  <conditionalFormatting sqref="K4:K35">
    <cfRule type="colorScale" priority="32">
      <colorScale>
        <cfvo type="min"/>
        <cfvo type="max"/>
        <color rgb="FFFCFCFF"/>
        <color rgb="FF63BE7B"/>
      </colorScale>
    </cfRule>
  </conditionalFormatting>
  <conditionalFormatting sqref="L4:L35">
    <cfRule type="colorScale" priority="33">
      <colorScale>
        <cfvo type="min"/>
        <cfvo type="max"/>
        <color rgb="FFFCFCFF"/>
        <color rgb="FF63BE7B"/>
      </colorScale>
    </cfRule>
  </conditionalFormatting>
  <conditionalFormatting sqref="M4:M35">
    <cfRule type="colorScale" priority="34">
      <colorScale>
        <cfvo type="min"/>
        <cfvo type="max"/>
        <color rgb="FFFCFCFF"/>
        <color rgb="FF63BE7B"/>
      </colorScale>
    </cfRule>
  </conditionalFormatting>
  <conditionalFormatting sqref="N4:N35">
    <cfRule type="colorScale" priority="35">
      <colorScale>
        <cfvo type="min"/>
        <cfvo type="max"/>
        <color rgb="FFFCFCFF"/>
        <color rgb="FF63BE7B"/>
      </colorScale>
    </cfRule>
  </conditionalFormatting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M104"/>
  <sheetViews>
    <sheetView showGridLines="0" zoomScale="85" zoomScaleNormal="85" workbookViewId="0">
      <pane xSplit="3" ySplit="3" topLeftCell="D58" activePane="bottomRight" state="frozen"/>
      <selection activeCell="N113" sqref="N113"/>
      <selection pane="topRight" activeCell="N113" sqref="N113"/>
      <selection pane="bottomLeft" activeCell="N113" sqref="N113"/>
      <selection pane="bottomRight" activeCell="D78" sqref="D78"/>
    </sheetView>
  </sheetViews>
  <sheetFormatPr defaultRowHeight="12.75" x14ac:dyDescent="0.2"/>
  <cols>
    <col min="1" max="1" width="7.42578125" style="19" customWidth="1"/>
    <col min="2" max="2" width="7.42578125" style="7" customWidth="1"/>
    <col min="3" max="3" width="53" style="4" customWidth="1"/>
    <col min="4" max="5" width="12.7109375" style="55" customWidth="1"/>
    <col min="6" max="6" width="9.7109375" style="55" customWidth="1"/>
    <col min="7" max="8" width="12.7109375" style="4" customWidth="1"/>
    <col min="9" max="9" width="9.7109375" style="4" customWidth="1"/>
    <col min="10" max="10" width="9.7109375" style="55" customWidth="1"/>
    <col min="11" max="12" width="12.7109375" style="4" customWidth="1"/>
    <col min="13" max="13" width="9.7109375" style="4" customWidth="1"/>
    <col min="14" max="16384" width="9.140625" style="4"/>
  </cols>
  <sheetData>
    <row r="1" spans="1:13" x14ac:dyDescent="0.2">
      <c r="A1" s="18" t="s">
        <v>5</v>
      </c>
    </row>
    <row r="2" spans="1:13" ht="12.75" customHeight="1" x14ac:dyDescent="0.2">
      <c r="A2" s="12"/>
      <c r="B2" s="16"/>
      <c r="C2" s="5"/>
      <c r="D2" s="114" t="s">
        <v>135</v>
      </c>
      <c r="E2" s="114"/>
      <c r="F2" s="56"/>
      <c r="G2" s="110" t="s">
        <v>43</v>
      </c>
      <c r="H2" s="110"/>
      <c r="I2" s="110"/>
      <c r="J2" s="56"/>
      <c r="K2" s="111" t="s">
        <v>0</v>
      </c>
      <c r="L2" s="111"/>
      <c r="M2" s="111"/>
    </row>
    <row r="3" spans="1:13" ht="24.75" customHeight="1" x14ac:dyDescent="0.2">
      <c r="A3" s="14" t="s">
        <v>45</v>
      </c>
      <c r="B3" s="6" t="s">
        <v>3</v>
      </c>
      <c r="C3" s="6" t="s">
        <v>4</v>
      </c>
      <c r="D3" s="62" t="s">
        <v>133</v>
      </c>
      <c r="E3" s="62" t="s">
        <v>134</v>
      </c>
      <c r="F3" s="57"/>
      <c r="G3" s="1" t="s">
        <v>7</v>
      </c>
      <c r="H3" s="1" t="s">
        <v>8</v>
      </c>
      <c r="I3" s="1" t="s">
        <v>1</v>
      </c>
      <c r="J3" s="57"/>
      <c r="K3" s="2" t="s">
        <v>7</v>
      </c>
      <c r="L3" s="2" t="s">
        <v>8</v>
      </c>
      <c r="M3" s="2" t="s">
        <v>1</v>
      </c>
    </row>
    <row r="4" spans="1:13" x14ac:dyDescent="0.2">
      <c r="A4" s="19">
        <v>1</v>
      </c>
      <c r="B4" s="7">
        <v>1</v>
      </c>
      <c r="C4" s="4" t="s">
        <v>9</v>
      </c>
      <c r="D4" s="58">
        <v>99023.667361</v>
      </c>
      <c r="E4" s="58">
        <v>0</v>
      </c>
      <c r="F4" s="58"/>
      <c r="G4" s="8">
        <v>91556.420907628068</v>
      </c>
      <c r="H4" s="9">
        <v>0</v>
      </c>
      <c r="I4" s="8">
        <v>91556.420907628068</v>
      </c>
      <c r="J4" s="58"/>
      <c r="K4" s="8">
        <v>133.97705595421291</v>
      </c>
      <c r="L4" s="8">
        <v>0</v>
      </c>
      <c r="M4" s="8">
        <v>133.97705595421291</v>
      </c>
    </row>
    <row r="5" spans="1:13" x14ac:dyDescent="0.2">
      <c r="A5" s="19">
        <v>1</v>
      </c>
      <c r="B5" s="7">
        <v>2</v>
      </c>
      <c r="C5" s="4" t="s">
        <v>10</v>
      </c>
      <c r="D5" s="58">
        <v>5709.6272420000005</v>
      </c>
      <c r="E5" s="58">
        <v>0</v>
      </c>
      <c r="F5" s="58"/>
      <c r="G5" s="8">
        <v>13218.072143620657</v>
      </c>
      <c r="H5" s="9">
        <v>0</v>
      </c>
      <c r="I5" s="8">
        <v>13218.072143620657</v>
      </c>
      <c r="J5" s="58"/>
      <c r="K5" s="8">
        <v>86.702455364764475</v>
      </c>
      <c r="L5" s="8">
        <v>0</v>
      </c>
      <c r="M5" s="8">
        <v>86.702455364764475</v>
      </c>
    </row>
    <row r="6" spans="1:13" x14ac:dyDescent="0.2">
      <c r="A6" s="19">
        <v>1</v>
      </c>
      <c r="B6" s="7">
        <v>3</v>
      </c>
      <c r="C6" s="4" t="s">
        <v>11</v>
      </c>
      <c r="D6" s="58">
        <v>833.74518799999998</v>
      </c>
      <c r="E6" s="58">
        <v>0</v>
      </c>
      <c r="F6" s="58"/>
      <c r="G6" s="8">
        <v>5378.6360953852836</v>
      </c>
      <c r="H6" s="9">
        <v>0</v>
      </c>
      <c r="I6" s="8">
        <v>5378.6360953852836</v>
      </c>
      <c r="J6" s="58"/>
      <c r="K6" s="8">
        <v>179.19632221326538</v>
      </c>
      <c r="L6" s="8">
        <v>0</v>
      </c>
      <c r="M6" s="8">
        <v>179.19632221326538</v>
      </c>
    </row>
    <row r="7" spans="1:13" x14ac:dyDescent="0.2">
      <c r="A7" s="19">
        <v>1</v>
      </c>
      <c r="B7" s="7">
        <v>4</v>
      </c>
      <c r="C7" s="4" t="s">
        <v>12</v>
      </c>
      <c r="D7" s="58">
        <v>1792.3071419999999</v>
      </c>
      <c r="E7" s="58">
        <v>0</v>
      </c>
      <c r="F7" s="58"/>
      <c r="G7" s="8">
        <v>1336.5095745193896</v>
      </c>
      <c r="H7" s="9">
        <v>0</v>
      </c>
      <c r="I7" s="8">
        <v>1336.5095745193896</v>
      </c>
      <c r="J7" s="58"/>
      <c r="K7" s="8">
        <v>3.0754647796832275</v>
      </c>
      <c r="L7" s="8">
        <v>0</v>
      </c>
      <c r="M7" s="8">
        <v>3.0754647796832275</v>
      </c>
    </row>
    <row r="8" spans="1:13" x14ac:dyDescent="0.2">
      <c r="A8" s="19">
        <v>1</v>
      </c>
      <c r="B8" s="7">
        <v>5</v>
      </c>
      <c r="C8" s="4" t="s">
        <v>13</v>
      </c>
      <c r="D8" s="58">
        <v>669.67109899999991</v>
      </c>
      <c r="E8" s="58">
        <v>0</v>
      </c>
      <c r="F8" s="58"/>
      <c r="G8" s="8">
        <v>657.7173580438548</v>
      </c>
      <c r="H8" s="9">
        <v>0</v>
      </c>
      <c r="I8" s="8">
        <v>657.7173580438548</v>
      </c>
      <c r="J8" s="58"/>
      <c r="K8" s="8">
        <v>4.5166416333201109</v>
      </c>
      <c r="L8" s="8">
        <v>0</v>
      </c>
      <c r="M8" s="8">
        <v>4.5166416333201109</v>
      </c>
    </row>
    <row r="9" spans="1:13" x14ac:dyDescent="0.2">
      <c r="A9" s="19">
        <v>2</v>
      </c>
      <c r="B9" s="7">
        <v>6</v>
      </c>
      <c r="C9" s="4" t="s">
        <v>14</v>
      </c>
      <c r="D9" s="58">
        <v>539825.70654399996</v>
      </c>
      <c r="E9" s="58">
        <v>0</v>
      </c>
      <c r="F9" s="58"/>
      <c r="G9" s="8">
        <v>575236.05659094208</v>
      </c>
      <c r="H9" s="9">
        <v>0</v>
      </c>
      <c r="I9" s="8">
        <v>575236.05659094208</v>
      </c>
      <c r="J9" s="58"/>
      <c r="K9" s="8">
        <v>7376.3210101565674</v>
      </c>
      <c r="L9" s="8">
        <v>0</v>
      </c>
      <c r="M9" s="8">
        <v>7376.3210101565674</v>
      </c>
    </row>
    <row r="10" spans="1:13" x14ac:dyDescent="0.2">
      <c r="A10" s="19">
        <v>2</v>
      </c>
      <c r="B10" s="7">
        <v>7</v>
      </c>
      <c r="C10" s="4" t="s">
        <v>15</v>
      </c>
      <c r="D10" s="58">
        <v>43711.967688000004</v>
      </c>
      <c r="E10" s="58">
        <v>0</v>
      </c>
      <c r="F10" s="58"/>
      <c r="G10" s="8">
        <v>89512.228255709109</v>
      </c>
      <c r="H10" s="9">
        <v>0</v>
      </c>
      <c r="I10" s="8">
        <v>89512.228255709109</v>
      </c>
      <c r="J10" s="58"/>
      <c r="K10" s="8">
        <v>697.60580943703087</v>
      </c>
      <c r="L10" s="8">
        <v>0</v>
      </c>
      <c r="M10" s="8">
        <v>697.60580943703087</v>
      </c>
    </row>
    <row r="11" spans="1:13" x14ac:dyDescent="0.2">
      <c r="A11" s="19">
        <v>4</v>
      </c>
      <c r="B11" s="7">
        <v>8</v>
      </c>
      <c r="C11" s="4" t="s">
        <v>16</v>
      </c>
      <c r="D11" s="58">
        <v>0</v>
      </c>
      <c r="E11" s="58">
        <v>4820.8576119999998</v>
      </c>
      <c r="F11" s="58"/>
      <c r="G11" s="8">
        <v>0</v>
      </c>
      <c r="H11" s="9">
        <v>42732.169122855768</v>
      </c>
      <c r="I11" s="8">
        <v>42732.169122855768</v>
      </c>
      <c r="J11" s="58"/>
      <c r="K11" s="8">
        <v>0</v>
      </c>
      <c r="L11" s="8">
        <v>6278.3627090052187</v>
      </c>
      <c r="M11" s="8">
        <v>6278.3627090052187</v>
      </c>
    </row>
    <row r="12" spans="1:13" x14ac:dyDescent="0.2">
      <c r="A12" s="19">
        <v>4</v>
      </c>
      <c r="B12" s="7">
        <v>9</v>
      </c>
      <c r="C12" s="4" t="s">
        <v>55</v>
      </c>
      <c r="D12" s="58">
        <v>0</v>
      </c>
      <c r="E12" s="58">
        <v>1.3979999999999998E-2</v>
      </c>
      <c r="F12" s="58"/>
      <c r="G12" s="8">
        <v>0</v>
      </c>
      <c r="H12" s="9">
        <v>6042.6258901800556</v>
      </c>
      <c r="I12" s="8">
        <v>6042.6258901800556</v>
      </c>
      <c r="J12" s="58"/>
      <c r="K12" s="8">
        <v>0</v>
      </c>
      <c r="L12" s="8">
        <v>695.39724793709252</v>
      </c>
      <c r="M12" s="8">
        <v>695.39724793709252</v>
      </c>
    </row>
    <row r="13" spans="1:13" x14ac:dyDescent="0.2">
      <c r="A13" s="19">
        <v>5</v>
      </c>
      <c r="B13" s="7">
        <v>10</v>
      </c>
      <c r="C13" s="4" t="s">
        <v>2</v>
      </c>
      <c r="D13" s="58">
        <v>0</v>
      </c>
      <c r="E13" s="58">
        <v>302.96364299999993</v>
      </c>
      <c r="F13" s="58"/>
      <c r="G13" s="8">
        <v>0</v>
      </c>
      <c r="H13" s="9">
        <v>7763.1339813458872</v>
      </c>
      <c r="I13" s="8">
        <v>7763.1339813458872</v>
      </c>
      <c r="J13" s="58"/>
      <c r="K13" s="8">
        <v>0</v>
      </c>
      <c r="L13" s="8">
        <v>1391.2629573219781</v>
      </c>
      <c r="M13" s="8">
        <v>1391.2629573219781</v>
      </c>
    </row>
    <row r="14" spans="1:13" x14ac:dyDescent="0.2">
      <c r="A14" s="19">
        <v>3</v>
      </c>
      <c r="B14" s="7">
        <v>11</v>
      </c>
      <c r="C14" s="4" t="s">
        <v>17</v>
      </c>
      <c r="D14" s="58">
        <v>109607.77434800001</v>
      </c>
      <c r="E14" s="58">
        <v>0</v>
      </c>
      <c r="F14" s="58"/>
      <c r="G14" s="8">
        <v>52287.160016967871</v>
      </c>
      <c r="H14" s="9">
        <v>0</v>
      </c>
      <c r="I14" s="8">
        <v>52287.160016967871</v>
      </c>
      <c r="J14" s="58"/>
      <c r="K14" s="8">
        <v>380.88108816088612</v>
      </c>
      <c r="L14" s="8">
        <v>0</v>
      </c>
      <c r="M14" s="8">
        <v>380.88108816088612</v>
      </c>
    </row>
    <row r="15" spans="1:13" x14ac:dyDescent="0.2">
      <c r="A15" s="19">
        <v>3</v>
      </c>
      <c r="B15" s="7">
        <v>12</v>
      </c>
      <c r="C15" s="4" t="s">
        <v>18</v>
      </c>
      <c r="D15" s="58">
        <v>41333.287307999984</v>
      </c>
      <c r="E15" s="58">
        <v>0</v>
      </c>
      <c r="F15" s="58"/>
      <c r="G15" s="8">
        <v>18677.902376274826</v>
      </c>
      <c r="H15" s="9">
        <v>0</v>
      </c>
      <c r="I15" s="8">
        <v>18677.902376274826</v>
      </c>
      <c r="J15" s="58"/>
      <c r="K15" s="8">
        <v>54.066326549988858</v>
      </c>
      <c r="L15" s="8">
        <v>0</v>
      </c>
      <c r="M15" s="8">
        <v>54.066326549988858</v>
      </c>
    </row>
    <row r="16" spans="1:13" x14ac:dyDescent="0.2">
      <c r="A16" s="19">
        <v>3</v>
      </c>
      <c r="B16" s="7">
        <v>13</v>
      </c>
      <c r="C16" s="4" t="s">
        <v>19</v>
      </c>
      <c r="D16" s="58">
        <v>24963.530137000002</v>
      </c>
      <c r="E16" s="58">
        <v>0</v>
      </c>
      <c r="F16" s="58"/>
      <c r="G16" s="8">
        <v>19560.725246376802</v>
      </c>
      <c r="H16" s="9">
        <v>0</v>
      </c>
      <c r="I16" s="8">
        <v>19560.725246376802</v>
      </c>
      <c r="J16" s="58"/>
      <c r="K16" s="8">
        <v>172.65491773259046</v>
      </c>
      <c r="L16" s="8">
        <v>0</v>
      </c>
      <c r="M16" s="8">
        <v>172.65491773259046</v>
      </c>
    </row>
    <row r="17" spans="1:13" x14ac:dyDescent="0.2">
      <c r="A17" s="19">
        <v>3</v>
      </c>
      <c r="B17" s="7">
        <v>14</v>
      </c>
      <c r="C17" s="4" t="s">
        <v>20</v>
      </c>
      <c r="D17" s="58">
        <v>66268.163199000002</v>
      </c>
      <c r="E17" s="58">
        <v>0</v>
      </c>
      <c r="F17" s="58"/>
      <c r="G17" s="8">
        <v>29848.196348253874</v>
      </c>
      <c r="H17" s="9">
        <v>0</v>
      </c>
      <c r="I17" s="8">
        <v>29848.196348253874</v>
      </c>
      <c r="J17" s="58"/>
      <c r="K17" s="8">
        <v>97.053334716178384</v>
      </c>
      <c r="L17" s="8">
        <v>0</v>
      </c>
      <c r="M17" s="8">
        <v>97.053334716178384</v>
      </c>
    </row>
    <row r="18" spans="1:13" x14ac:dyDescent="0.2">
      <c r="A18" s="19">
        <v>3</v>
      </c>
      <c r="B18" s="7">
        <v>15</v>
      </c>
      <c r="C18" s="4" t="s">
        <v>21</v>
      </c>
      <c r="D18" s="58">
        <v>4697.9552739999999</v>
      </c>
      <c r="E18" s="58">
        <v>0</v>
      </c>
      <c r="F18" s="58"/>
      <c r="G18" s="8">
        <v>7361.8829969090575</v>
      </c>
      <c r="H18" s="9">
        <v>0</v>
      </c>
      <c r="I18" s="8">
        <v>7361.8829969090575</v>
      </c>
      <c r="J18" s="58"/>
      <c r="K18" s="8">
        <v>226.62363101908596</v>
      </c>
      <c r="L18" s="8">
        <v>0</v>
      </c>
      <c r="M18" s="8">
        <v>226.62363101908596</v>
      </c>
    </row>
    <row r="19" spans="1:13" x14ac:dyDescent="0.2">
      <c r="A19" s="19">
        <v>3</v>
      </c>
      <c r="B19" s="7">
        <v>16</v>
      </c>
      <c r="C19" s="4" t="s">
        <v>22</v>
      </c>
      <c r="D19" s="58">
        <v>25774.242879000005</v>
      </c>
      <c r="E19" s="58">
        <v>0</v>
      </c>
      <c r="F19" s="58"/>
      <c r="G19" s="8">
        <v>18351.806737667364</v>
      </c>
      <c r="H19" s="9">
        <v>0</v>
      </c>
      <c r="I19" s="8">
        <v>18351.806737667364</v>
      </c>
      <c r="J19" s="58"/>
      <c r="K19" s="8">
        <v>1273.2795863731455</v>
      </c>
      <c r="L19" s="8">
        <v>0</v>
      </c>
      <c r="M19" s="8">
        <v>1273.2795863731455</v>
      </c>
    </row>
    <row r="20" spans="1:13" x14ac:dyDescent="0.2">
      <c r="A20" s="19">
        <v>3</v>
      </c>
      <c r="B20" s="7">
        <v>17</v>
      </c>
      <c r="C20" s="4" t="s">
        <v>23</v>
      </c>
      <c r="D20" s="58">
        <v>299085.35986100003</v>
      </c>
      <c r="E20" s="58">
        <v>0</v>
      </c>
      <c r="F20" s="58"/>
      <c r="G20" s="8">
        <v>133543.5010599441</v>
      </c>
      <c r="H20" s="9">
        <v>0</v>
      </c>
      <c r="I20" s="8">
        <v>133543.5010599441</v>
      </c>
      <c r="J20" s="58"/>
      <c r="K20" s="8">
        <v>7423.0103699044457</v>
      </c>
      <c r="L20" s="8">
        <v>0</v>
      </c>
      <c r="M20" s="8">
        <v>7423.0103699044457</v>
      </c>
    </row>
    <row r="21" spans="1:13" x14ac:dyDescent="0.2">
      <c r="A21" s="19">
        <v>3</v>
      </c>
      <c r="B21" s="7">
        <v>18</v>
      </c>
      <c r="C21" s="4" t="s">
        <v>24</v>
      </c>
      <c r="D21" s="58">
        <v>38871.396567000003</v>
      </c>
      <c r="E21" s="58">
        <v>0</v>
      </c>
      <c r="F21" s="58"/>
      <c r="G21" s="8">
        <v>20372.23336180126</v>
      </c>
      <c r="H21" s="9">
        <v>0</v>
      </c>
      <c r="I21" s="8">
        <v>20372.23336180126</v>
      </c>
      <c r="J21" s="58"/>
      <c r="K21" s="8">
        <v>251.58401747602906</v>
      </c>
      <c r="L21" s="8">
        <v>0</v>
      </c>
      <c r="M21" s="8">
        <v>251.58401747602906</v>
      </c>
    </row>
    <row r="22" spans="1:13" x14ac:dyDescent="0.2">
      <c r="A22" s="19">
        <v>3</v>
      </c>
      <c r="B22" s="7">
        <v>19</v>
      </c>
      <c r="C22" s="4" t="s">
        <v>25</v>
      </c>
      <c r="D22" s="58">
        <v>318706.48814900004</v>
      </c>
      <c r="E22" s="58">
        <v>0</v>
      </c>
      <c r="F22" s="58"/>
      <c r="G22" s="8">
        <v>174102.87570905621</v>
      </c>
      <c r="H22" s="9">
        <v>0</v>
      </c>
      <c r="I22" s="8">
        <v>174102.87570905621</v>
      </c>
      <c r="J22" s="58"/>
      <c r="K22" s="8">
        <v>626.17876812666418</v>
      </c>
      <c r="L22" s="8">
        <v>0</v>
      </c>
      <c r="M22" s="8">
        <v>626.17876812666418</v>
      </c>
    </row>
    <row r="23" spans="1:13" x14ac:dyDescent="0.2">
      <c r="A23" s="19">
        <v>3</v>
      </c>
      <c r="B23" s="7">
        <v>20</v>
      </c>
      <c r="C23" s="4" t="s">
        <v>26</v>
      </c>
      <c r="D23" s="58">
        <v>2490973.3331929999</v>
      </c>
      <c r="E23" s="58">
        <v>0</v>
      </c>
      <c r="F23" s="58"/>
      <c r="G23" s="8">
        <v>632849.80395697872</v>
      </c>
      <c r="H23" s="9">
        <v>0</v>
      </c>
      <c r="I23" s="8">
        <v>632849.80395697872</v>
      </c>
      <c r="J23" s="58"/>
      <c r="K23" s="8">
        <v>1507.131220111605</v>
      </c>
      <c r="L23" s="8">
        <v>0</v>
      </c>
      <c r="M23" s="8">
        <v>1507.131220111605</v>
      </c>
    </row>
    <row r="24" spans="1:13" x14ac:dyDescent="0.2">
      <c r="A24" s="19">
        <v>3</v>
      </c>
      <c r="B24" s="7">
        <v>21</v>
      </c>
      <c r="C24" s="4" t="s">
        <v>27</v>
      </c>
      <c r="D24" s="58">
        <v>21379.758941</v>
      </c>
      <c r="E24" s="58">
        <v>0</v>
      </c>
      <c r="F24" s="58"/>
      <c r="G24" s="8">
        <v>8527.2027698479087</v>
      </c>
      <c r="H24" s="9">
        <v>0</v>
      </c>
      <c r="I24" s="8">
        <v>8527.2027698479087</v>
      </c>
      <c r="J24" s="58"/>
      <c r="K24" s="8">
        <v>55.62279199761057</v>
      </c>
      <c r="L24" s="8">
        <v>0</v>
      </c>
      <c r="M24" s="8">
        <v>55.62279199761057</v>
      </c>
    </row>
    <row r="25" spans="1:13" x14ac:dyDescent="0.2">
      <c r="A25" s="19">
        <v>3</v>
      </c>
      <c r="B25" s="7">
        <v>22</v>
      </c>
      <c r="C25" s="4" t="s">
        <v>6</v>
      </c>
      <c r="D25" s="58">
        <v>140992.782209</v>
      </c>
      <c r="E25" s="58">
        <v>0</v>
      </c>
      <c r="F25" s="58"/>
      <c r="G25" s="8">
        <v>39438.211817070922</v>
      </c>
      <c r="H25" s="9">
        <v>0</v>
      </c>
      <c r="I25" s="8">
        <v>39438.211817070922</v>
      </c>
      <c r="J25" s="58"/>
      <c r="K25" s="8">
        <v>126.45064735494944</v>
      </c>
      <c r="L25" s="8">
        <v>0</v>
      </c>
      <c r="M25" s="8">
        <v>126.45064735494944</v>
      </c>
    </row>
    <row r="26" spans="1:13" x14ac:dyDescent="0.2">
      <c r="A26" s="19">
        <v>6</v>
      </c>
      <c r="B26" s="7">
        <v>23</v>
      </c>
      <c r="C26" s="4" t="s">
        <v>28</v>
      </c>
      <c r="D26" s="58">
        <v>0</v>
      </c>
      <c r="E26" s="58">
        <v>218990.29998599997</v>
      </c>
      <c r="F26" s="58"/>
      <c r="G26" s="8">
        <v>0</v>
      </c>
      <c r="H26" s="9">
        <v>148290.91212222842</v>
      </c>
      <c r="I26" s="8">
        <v>148290.91212222842</v>
      </c>
      <c r="J26" s="58"/>
      <c r="K26" s="8">
        <v>0</v>
      </c>
      <c r="L26" s="8">
        <v>182080.22942322795</v>
      </c>
      <c r="M26" s="8">
        <v>182080.22942322795</v>
      </c>
    </row>
    <row r="27" spans="1:13" x14ac:dyDescent="0.2">
      <c r="A27" s="19">
        <v>6</v>
      </c>
      <c r="B27" s="7">
        <v>24</v>
      </c>
      <c r="C27" s="4" t="s">
        <v>29</v>
      </c>
      <c r="D27" s="58">
        <v>0</v>
      </c>
      <c r="E27" s="58">
        <v>243278.57910399995</v>
      </c>
      <c r="F27" s="58"/>
      <c r="G27" s="8">
        <v>0</v>
      </c>
      <c r="H27" s="9">
        <v>165900.91101554057</v>
      </c>
      <c r="I27" s="8">
        <v>165900.91101554057</v>
      </c>
      <c r="J27" s="58"/>
      <c r="K27" s="8">
        <v>0</v>
      </c>
      <c r="L27" s="8">
        <v>203984.49302506485</v>
      </c>
      <c r="M27" s="8">
        <v>203984.49302506485</v>
      </c>
    </row>
    <row r="28" spans="1:13" x14ac:dyDescent="0.2">
      <c r="A28" s="19">
        <v>7</v>
      </c>
      <c r="B28" s="7">
        <v>25</v>
      </c>
      <c r="C28" s="4" t="s">
        <v>54</v>
      </c>
      <c r="D28" s="58">
        <v>0</v>
      </c>
      <c r="E28" s="58">
        <v>129497.42746200002</v>
      </c>
      <c r="F28" s="58"/>
      <c r="G28" s="8">
        <v>0</v>
      </c>
      <c r="H28" s="9">
        <v>56929.27442315068</v>
      </c>
      <c r="I28" s="8">
        <v>56929.27442315068</v>
      </c>
      <c r="J28" s="58"/>
      <c r="K28" s="8">
        <v>0</v>
      </c>
      <c r="L28" s="8">
        <v>86274.883909397249</v>
      </c>
      <c r="M28" s="8">
        <v>86274.883909397249</v>
      </c>
    </row>
    <row r="29" spans="1:13" x14ac:dyDescent="0.2">
      <c r="A29" s="64">
        <v>8</v>
      </c>
      <c r="B29" s="65">
        <v>26</v>
      </c>
      <c r="C29" s="31" t="s">
        <v>30</v>
      </c>
      <c r="D29" s="58">
        <v>0</v>
      </c>
      <c r="E29" s="58">
        <v>5134.5191809999988</v>
      </c>
      <c r="F29" s="58"/>
      <c r="G29" s="8">
        <v>0</v>
      </c>
      <c r="H29" s="9">
        <v>24267.346112429495</v>
      </c>
      <c r="I29" s="8">
        <v>24267.346112429495</v>
      </c>
      <c r="J29" s="58"/>
      <c r="K29" s="8">
        <v>0</v>
      </c>
      <c r="L29" s="8">
        <v>6796.031805555318</v>
      </c>
      <c r="M29" s="8">
        <v>6796.031805555318</v>
      </c>
    </row>
    <row r="30" spans="1:13" x14ac:dyDescent="0.2">
      <c r="A30" s="64">
        <v>8</v>
      </c>
      <c r="B30" s="65">
        <v>27</v>
      </c>
      <c r="C30" s="31" t="s">
        <v>31</v>
      </c>
      <c r="D30" s="58">
        <v>0</v>
      </c>
      <c r="E30" s="58">
        <v>37390.514008000006</v>
      </c>
      <c r="F30" s="58"/>
      <c r="G30" s="8">
        <v>0</v>
      </c>
      <c r="H30" s="9">
        <v>25700.841389781599</v>
      </c>
      <c r="I30" s="8">
        <v>25700.841389781599</v>
      </c>
      <c r="J30" s="58"/>
      <c r="K30" s="8">
        <v>0</v>
      </c>
      <c r="L30" s="8">
        <v>32123.016581090324</v>
      </c>
      <c r="M30" s="8">
        <v>32123.016581090324</v>
      </c>
    </row>
    <row r="31" spans="1:13" x14ac:dyDescent="0.2">
      <c r="A31" s="19">
        <v>4</v>
      </c>
      <c r="B31" s="7">
        <v>28</v>
      </c>
      <c r="C31" s="4" t="s">
        <v>32</v>
      </c>
      <c r="D31" s="58">
        <v>0</v>
      </c>
      <c r="E31" s="58">
        <v>233.14051600000005</v>
      </c>
      <c r="F31" s="58"/>
      <c r="G31" s="8">
        <v>0</v>
      </c>
      <c r="H31" s="9">
        <v>49188.080399970808</v>
      </c>
      <c r="I31" s="8">
        <v>49188.080399970808</v>
      </c>
      <c r="J31" s="58"/>
      <c r="K31" s="8">
        <v>0</v>
      </c>
      <c r="L31" s="8">
        <v>12779.874120828475</v>
      </c>
      <c r="M31" s="8">
        <v>12779.874120828475</v>
      </c>
    </row>
    <row r="32" spans="1:13" x14ac:dyDescent="0.2">
      <c r="A32" s="64">
        <v>8</v>
      </c>
      <c r="B32" s="65">
        <v>29</v>
      </c>
      <c r="C32" s="31" t="s">
        <v>33</v>
      </c>
      <c r="D32" s="58">
        <v>0</v>
      </c>
      <c r="E32" s="58">
        <v>1293.6919310000005</v>
      </c>
      <c r="F32" s="58"/>
      <c r="G32" s="8">
        <v>0</v>
      </c>
      <c r="H32" s="9">
        <v>49231.764415258192</v>
      </c>
      <c r="I32" s="8">
        <v>49231.764415258192</v>
      </c>
      <c r="J32" s="58"/>
      <c r="K32" s="8">
        <v>0</v>
      </c>
      <c r="L32" s="8">
        <v>8420.259738554616</v>
      </c>
      <c r="M32" s="8">
        <v>8420.259738554616</v>
      </c>
    </row>
    <row r="33" spans="1:13" x14ac:dyDescent="0.2">
      <c r="A33" s="64">
        <v>8</v>
      </c>
      <c r="B33" s="65">
        <v>30</v>
      </c>
      <c r="C33" s="31" t="s">
        <v>34</v>
      </c>
      <c r="D33" s="58">
        <v>0</v>
      </c>
      <c r="E33" s="58">
        <v>0</v>
      </c>
      <c r="F33" s="58"/>
      <c r="G33" s="8">
        <v>0</v>
      </c>
      <c r="H33" s="9">
        <v>16690.076358109101</v>
      </c>
      <c r="I33" s="8">
        <v>16690.076358109101</v>
      </c>
      <c r="J33" s="58"/>
      <c r="K33" s="8">
        <v>0</v>
      </c>
      <c r="L33" s="8">
        <v>7045.028825992059</v>
      </c>
      <c r="M33" s="8">
        <v>7045.028825992059</v>
      </c>
    </row>
    <row r="34" spans="1:13" x14ac:dyDescent="0.2">
      <c r="A34" s="19">
        <v>4</v>
      </c>
      <c r="B34" s="7">
        <v>31</v>
      </c>
      <c r="C34" s="4" t="s">
        <v>35</v>
      </c>
      <c r="D34" s="58">
        <v>0</v>
      </c>
      <c r="E34" s="58">
        <v>175.32252999999997</v>
      </c>
      <c r="F34" s="58"/>
      <c r="G34" s="8">
        <v>0</v>
      </c>
      <c r="H34" s="9">
        <v>118451.27791153749</v>
      </c>
      <c r="I34" s="8">
        <v>118451.27791153749</v>
      </c>
      <c r="J34" s="58"/>
      <c r="K34" s="8">
        <v>0</v>
      </c>
      <c r="L34" s="8">
        <v>23948.345790323987</v>
      </c>
      <c r="M34" s="8">
        <v>23948.345790323987</v>
      </c>
    </row>
    <row r="35" spans="1:13" x14ac:dyDescent="0.2">
      <c r="A35" s="19">
        <v>9</v>
      </c>
      <c r="B35" s="7">
        <v>32</v>
      </c>
      <c r="C35" s="4" t="s">
        <v>36</v>
      </c>
      <c r="D35" s="58">
        <v>0</v>
      </c>
      <c r="E35" s="58">
        <v>46.542785000000002</v>
      </c>
      <c r="F35" s="58"/>
      <c r="G35" s="8">
        <v>0</v>
      </c>
      <c r="H35" s="9">
        <v>337.55189665715307</v>
      </c>
      <c r="I35" s="8">
        <v>337.55189665715307</v>
      </c>
      <c r="J35" s="58"/>
      <c r="K35" s="8">
        <v>0</v>
      </c>
      <c r="L35" s="8">
        <v>70.666151770821926</v>
      </c>
      <c r="M35" s="8">
        <v>70.666151770821926</v>
      </c>
    </row>
    <row r="36" spans="1:13" x14ac:dyDescent="0.2">
      <c r="A36" s="19">
        <v>9</v>
      </c>
      <c r="B36" s="7">
        <v>33</v>
      </c>
      <c r="C36" s="4" t="s">
        <v>37</v>
      </c>
      <c r="D36" s="58">
        <v>0</v>
      </c>
      <c r="E36" s="58">
        <v>96.775081</v>
      </c>
      <c r="F36" s="58"/>
      <c r="G36" s="8">
        <v>0</v>
      </c>
      <c r="H36" s="9">
        <v>135.28896111562341</v>
      </c>
      <c r="I36" s="8">
        <v>135.28896111562341</v>
      </c>
      <c r="J36" s="58"/>
      <c r="K36" s="8">
        <v>0</v>
      </c>
      <c r="L36" s="8">
        <v>68.050402534729784</v>
      </c>
      <c r="M36" s="8">
        <v>68.050402534729784</v>
      </c>
    </row>
    <row r="37" spans="1:13" x14ac:dyDescent="0.2">
      <c r="A37" s="19">
        <v>9</v>
      </c>
      <c r="B37" s="7">
        <v>34</v>
      </c>
      <c r="C37" s="4" t="s">
        <v>38</v>
      </c>
      <c r="D37" s="58">
        <v>0</v>
      </c>
      <c r="E37" s="58">
        <v>67.814099999999982</v>
      </c>
      <c r="F37" s="58"/>
      <c r="G37" s="8">
        <v>0</v>
      </c>
      <c r="H37" s="9">
        <v>297.27802361836871</v>
      </c>
      <c r="I37" s="8">
        <v>297.27802361836871</v>
      </c>
      <c r="J37" s="58"/>
      <c r="K37" s="8">
        <v>0</v>
      </c>
      <c r="L37" s="8">
        <v>109.66096531691529</v>
      </c>
      <c r="M37" s="8">
        <v>109.66096531691529</v>
      </c>
    </row>
    <row r="38" spans="1:13" x14ac:dyDescent="0.2">
      <c r="A38" s="19">
        <v>9</v>
      </c>
      <c r="B38" s="7">
        <v>35</v>
      </c>
      <c r="C38" s="4" t="s">
        <v>39</v>
      </c>
      <c r="D38" s="58">
        <v>0</v>
      </c>
      <c r="E38" s="58">
        <v>218.76092400000002</v>
      </c>
      <c r="F38" s="58"/>
      <c r="G38" s="8">
        <v>0</v>
      </c>
      <c r="H38" s="9">
        <v>9375.7363761694796</v>
      </c>
      <c r="I38" s="8">
        <v>9375.7363761694796</v>
      </c>
      <c r="J38" s="58"/>
      <c r="K38" s="8">
        <v>0</v>
      </c>
      <c r="L38" s="8">
        <v>2222.486589824261</v>
      </c>
      <c r="M38" s="8">
        <v>2222.486589824261</v>
      </c>
    </row>
    <row r="39" spans="1:13" x14ac:dyDescent="0.2">
      <c r="A39" s="19">
        <v>9</v>
      </c>
      <c r="B39" s="7">
        <v>36</v>
      </c>
      <c r="C39" s="4" t="s">
        <v>40</v>
      </c>
      <c r="D39" s="58">
        <v>0</v>
      </c>
      <c r="E39" s="58">
        <v>109.51883699999999</v>
      </c>
      <c r="F39" s="58"/>
      <c r="G39" s="8">
        <v>0</v>
      </c>
      <c r="H39" s="9">
        <v>14968.199018026464</v>
      </c>
      <c r="I39" s="8">
        <v>14968.199018026464</v>
      </c>
      <c r="J39" s="58"/>
      <c r="K39" s="8">
        <v>0</v>
      </c>
      <c r="L39" s="8">
        <v>2908.446066859407</v>
      </c>
      <c r="M39" s="8">
        <v>2908.446066859407</v>
      </c>
    </row>
    <row r="40" spans="1:13" x14ac:dyDescent="0.2">
      <c r="A40" s="19">
        <v>9</v>
      </c>
      <c r="B40" s="7">
        <v>37</v>
      </c>
      <c r="C40" s="4" t="s">
        <v>41</v>
      </c>
      <c r="D40" s="58">
        <v>0</v>
      </c>
      <c r="E40" s="58">
        <v>0</v>
      </c>
      <c r="F40" s="58"/>
      <c r="G40" s="8">
        <v>0</v>
      </c>
      <c r="H40" s="9">
        <v>48.062795778788299</v>
      </c>
      <c r="I40" s="8">
        <v>48.062795778788299</v>
      </c>
      <c r="J40" s="58"/>
      <c r="K40" s="8">
        <v>0</v>
      </c>
      <c r="L40" s="8">
        <v>60.072819614581128</v>
      </c>
      <c r="M40" s="8">
        <v>60.072819614581128</v>
      </c>
    </row>
    <row r="41" spans="1:13" x14ac:dyDescent="0.2">
      <c r="D41" s="58"/>
      <c r="E41" s="58"/>
      <c r="F41" s="58"/>
      <c r="G41" s="8"/>
      <c r="H41" s="8"/>
      <c r="I41" s="8"/>
      <c r="J41" s="58"/>
      <c r="K41" s="8"/>
      <c r="L41" s="8"/>
      <c r="M41" s="8"/>
    </row>
    <row r="42" spans="1:13" x14ac:dyDescent="0.2">
      <c r="A42" s="24"/>
      <c r="B42" s="15"/>
      <c r="C42" s="10" t="s">
        <v>42</v>
      </c>
      <c r="D42" s="11">
        <f>SUM(D4:D40)</f>
        <v>4274220.7643290004</v>
      </c>
      <c r="E42" s="11">
        <f>SUM(E4:E40)</f>
        <v>641656.74167999998</v>
      </c>
      <c r="F42" s="59"/>
      <c r="G42" s="11">
        <f>SUM(G4:G40)</f>
        <v>1931817.1433229973</v>
      </c>
      <c r="H42" s="11">
        <f>SUM(H4:H40)</f>
        <v>736350.53021375393</v>
      </c>
      <c r="I42" s="11">
        <f>SUM(I4:I40)</f>
        <v>2668167.6735367519</v>
      </c>
      <c r="J42" s="59"/>
      <c r="K42" s="11">
        <f>SUM(K4:K40)</f>
        <v>20675.931459062027</v>
      </c>
      <c r="L42" s="11">
        <f>SUM(L4:L40)</f>
        <v>577256.56913021998</v>
      </c>
      <c r="M42" s="11">
        <f>SUM(M4:M40)</f>
        <v>597932.50058928202</v>
      </c>
    </row>
    <row r="43" spans="1:13" x14ac:dyDescent="0.2">
      <c r="D43" s="63">
        <f>D42/SUM(D42:E42)</f>
        <v>0.86947259346969885</v>
      </c>
      <c r="E43" s="63">
        <f>E42/SUM(D42:E42)</f>
        <v>0.1305274065303012</v>
      </c>
      <c r="F43" s="58"/>
      <c r="G43" s="8"/>
      <c r="H43" s="8"/>
      <c r="I43" s="63"/>
      <c r="J43" s="58"/>
      <c r="K43" s="8"/>
      <c r="L43" s="8"/>
      <c r="M43" s="63"/>
    </row>
    <row r="45" spans="1:13" x14ac:dyDescent="0.2">
      <c r="G45" s="18" t="s">
        <v>5</v>
      </c>
    </row>
    <row r="47" spans="1:13" x14ac:dyDescent="0.2">
      <c r="B47" s="112" t="s">
        <v>44</v>
      </c>
      <c r="C47" s="112" t="s">
        <v>45</v>
      </c>
      <c r="D47" s="114" t="s">
        <v>135</v>
      </c>
      <c r="E47" s="114"/>
      <c r="F47" s="56"/>
      <c r="G47" s="110" t="s">
        <v>43</v>
      </c>
      <c r="H47" s="110"/>
      <c r="I47" s="110"/>
      <c r="J47" s="56"/>
      <c r="K47" s="111" t="s">
        <v>0</v>
      </c>
      <c r="L47" s="111"/>
      <c r="M47" s="111"/>
    </row>
    <row r="48" spans="1:13" ht="38.25" x14ac:dyDescent="0.2">
      <c r="B48" s="113"/>
      <c r="C48" s="113"/>
      <c r="D48" s="62" t="s">
        <v>133</v>
      </c>
      <c r="E48" s="62" t="s">
        <v>134</v>
      </c>
      <c r="F48" s="57"/>
      <c r="G48" s="1" t="s">
        <v>7</v>
      </c>
      <c r="H48" s="1" t="s">
        <v>8</v>
      </c>
      <c r="I48" s="1" t="s">
        <v>1</v>
      </c>
      <c r="J48" s="57"/>
      <c r="K48" s="2" t="s">
        <v>7</v>
      </c>
      <c r="L48" s="2" t="s">
        <v>8</v>
      </c>
      <c r="M48" s="2" t="s">
        <v>1</v>
      </c>
    </row>
    <row r="49" spans="2:13" x14ac:dyDescent="0.2">
      <c r="B49" s="19">
        <v>1</v>
      </c>
      <c r="C49" s="20" t="s">
        <v>46</v>
      </c>
      <c r="D49" s="8">
        <f>SUMIF($A$4:$A$40,$B49,D$4:D$40)</f>
        <v>108029.01803200001</v>
      </c>
      <c r="E49" s="8">
        <f t="shared" ref="E49" si="0">SUMIF($A$4:$A$40,$B49,E$4:E$40)</f>
        <v>0</v>
      </c>
      <c r="F49" s="58"/>
      <c r="G49" s="8">
        <f>SUMIF($A$4:$A$40,$B49,G$4:G$40)</f>
        <v>112147.35607919724</v>
      </c>
      <c r="H49" s="8">
        <f t="shared" ref="H49:M49" si="1">SUMIF($A$4:$A$40,$B49,H$4:H$40)</f>
        <v>0</v>
      </c>
      <c r="I49" s="8">
        <f t="shared" si="1"/>
        <v>112147.35607919724</v>
      </c>
      <c r="J49" s="58"/>
      <c r="K49" s="8">
        <f t="shared" si="1"/>
        <v>407.46793994524609</v>
      </c>
      <c r="L49" s="8">
        <f t="shared" si="1"/>
        <v>0</v>
      </c>
      <c r="M49" s="8">
        <f t="shared" si="1"/>
        <v>407.46793994524609</v>
      </c>
    </row>
    <row r="50" spans="2:13" x14ac:dyDescent="0.2">
      <c r="B50" s="19">
        <v>2</v>
      </c>
      <c r="C50" s="21" t="s">
        <v>47</v>
      </c>
      <c r="D50" s="8">
        <f t="shared" ref="D50:E57" si="2">SUMIF($A$4:$A$40,$B50,D$4:D$40)</f>
        <v>583537.67423200002</v>
      </c>
      <c r="E50" s="8">
        <f t="shared" si="2"/>
        <v>0</v>
      </c>
      <c r="F50" s="58"/>
      <c r="G50" s="8">
        <f t="shared" ref="G50:M57" si="3">SUMIF($A$4:$A$40,$B50,G$4:G$40)</f>
        <v>664748.28484665114</v>
      </c>
      <c r="H50" s="8">
        <f t="shared" si="3"/>
        <v>0</v>
      </c>
      <c r="I50" s="8">
        <f t="shared" si="3"/>
        <v>664748.28484665114</v>
      </c>
      <c r="J50" s="58"/>
      <c r="K50" s="8">
        <f t="shared" si="3"/>
        <v>8073.9268195935983</v>
      </c>
      <c r="L50" s="8">
        <f t="shared" si="3"/>
        <v>0</v>
      </c>
      <c r="M50" s="8">
        <f t="shared" si="3"/>
        <v>8073.9268195935983</v>
      </c>
    </row>
    <row r="51" spans="2:13" x14ac:dyDescent="0.2">
      <c r="B51" s="19">
        <v>3</v>
      </c>
      <c r="C51" s="21" t="s">
        <v>51</v>
      </c>
      <c r="D51" s="8">
        <f t="shared" si="2"/>
        <v>3582654.072065</v>
      </c>
      <c r="E51" s="8">
        <f t="shared" si="2"/>
        <v>0</v>
      </c>
      <c r="F51" s="58"/>
      <c r="G51" s="8">
        <f t="shared" si="3"/>
        <v>1154921.5023971486</v>
      </c>
      <c r="H51" s="8">
        <f t="shared" si="3"/>
        <v>0</v>
      </c>
      <c r="I51" s="8">
        <f t="shared" si="3"/>
        <v>1154921.5023971486</v>
      </c>
      <c r="J51" s="58"/>
      <c r="K51" s="8">
        <f t="shared" si="3"/>
        <v>12194.536699523178</v>
      </c>
      <c r="L51" s="8">
        <f t="shared" si="3"/>
        <v>0</v>
      </c>
      <c r="M51" s="8">
        <f t="shared" si="3"/>
        <v>12194.536699523178</v>
      </c>
    </row>
    <row r="52" spans="2:13" x14ac:dyDescent="0.2">
      <c r="B52" s="19">
        <v>4</v>
      </c>
      <c r="C52" s="21" t="s">
        <v>48</v>
      </c>
      <c r="D52" s="8">
        <f t="shared" si="2"/>
        <v>0</v>
      </c>
      <c r="E52" s="8">
        <f t="shared" si="2"/>
        <v>5229.3346380000003</v>
      </c>
      <c r="F52" s="58"/>
      <c r="G52" s="8">
        <f t="shared" si="3"/>
        <v>0</v>
      </c>
      <c r="H52" s="8">
        <f t="shared" si="3"/>
        <v>216414.15332454414</v>
      </c>
      <c r="I52" s="8">
        <f t="shared" si="3"/>
        <v>216414.15332454414</v>
      </c>
      <c r="J52" s="58"/>
      <c r="K52" s="8">
        <f t="shared" si="3"/>
        <v>0</v>
      </c>
      <c r="L52" s="8">
        <f t="shared" si="3"/>
        <v>43701.979868094772</v>
      </c>
      <c r="M52" s="8">
        <f t="shared" si="3"/>
        <v>43701.979868094772</v>
      </c>
    </row>
    <row r="53" spans="2:13" x14ac:dyDescent="0.2">
      <c r="B53" s="19">
        <v>5</v>
      </c>
      <c r="C53" s="21" t="s">
        <v>57</v>
      </c>
      <c r="D53" s="8">
        <f t="shared" si="2"/>
        <v>0</v>
      </c>
      <c r="E53" s="8">
        <f t="shared" si="2"/>
        <v>302.96364299999993</v>
      </c>
      <c r="F53" s="58"/>
      <c r="G53" s="8">
        <f t="shared" si="3"/>
        <v>0</v>
      </c>
      <c r="H53" s="8">
        <f t="shared" si="3"/>
        <v>7763.1339813458872</v>
      </c>
      <c r="I53" s="8">
        <f t="shared" si="3"/>
        <v>7763.1339813458872</v>
      </c>
      <c r="J53" s="58"/>
      <c r="K53" s="8">
        <f t="shared" si="3"/>
        <v>0</v>
      </c>
      <c r="L53" s="8">
        <f t="shared" si="3"/>
        <v>1391.2629573219781</v>
      </c>
      <c r="M53" s="8">
        <f t="shared" si="3"/>
        <v>1391.2629573219781</v>
      </c>
    </row>
    <row r="54" spans="2:13" x14ac:dyDescent="0.2">
      <c r="B54" s="19">
        <v>6</v>
      </c>
      <c r="C54" s="21" t="s">
        <v>49</v>
      </c>
      <c r="D54" s="8">
        <f t="shared" si="2"/>
        <v>0</v>
      </c>
      <c r="E54" s="8">
        <f t="shared" si="2"/>
        <v>462268.87908999994</v>
      </c>
      <c r="F54" s="58"/>
      <c r="G54" s="8">
        <f t="shared" si="3"/>
        <v>0</v>
      </c>
      <c r="H54" s="8">
        <f t="shared" si="3"/>
        <v>314191.82313776901</v>
      </c>
      <c r="I54" s="8">
        <f t="shared" si="3"/>
        <v>314191.82313776901</v>
      </c>
      <c r="J54" s="58"/>
      <c r="K54" s="8">
        <f t="shared" si="3"/>
        <v>0</v>
      </c>
      <c r="L54" s="8">
        <f t="shared" si="3"/>
        <v>386064.72244829277</v>
      </c>
      <c r="M54" s="8">
        <f t="shared" si="3"/>
        <v>386064.72244829277</v>
      </c>
    </row>
    <row r="55" spans="2:13" x14ac:dyDescent="0.2">
      <c r="B55" s="19">
        <v>7</v>
      </c>
      <c r="C55" s="21" t="s">
        <v>50</v>
      </c>
      <c r="D55" s="8">
        <f t="shared" si="2"/>
        <v>0</v>
      </c>
      <c r="E55" s="8">
        <f t="shared" si="2"/>
        <v>129497.42746200002</v>
      </c>
      <c r="F55" s="58"/>
      <c r="G55" s="8">
        <f t="shared" si="3"/>
        <v>0</v>
      </c>
      <c r="H55" s="8">
        <f t="shared" si="3"/>
        <v>56929.27442315068</v>
      </c>
      <c r="I55" s="8">
        <f t="shared" si="3"/>
        <v>56929.27442315068</v>
      </c>
      <c r="J55" s="58"/>
      <c r="K55" s="8">
        <f t="shared" si="3"/>
        <v>0</v>
      </c>
      <c r="L55" s="8">
        <f t="shared" si="3"/>
        <v>86274.883909397249</v>
      </c>
      <c r="M55" s="8">
        <f t="shared" si="3"/>
        <v>86274.883909397249</v>
      </c>
    </row>
    <row r="56" spans="2:13" x14ac:dyDescent="0.2">
      <c r="B56" s="19">
        <v>8</v>
      </c>
      <c r="C56" s="21" t="s">
        <v>136</v>
      </c>
      <c r="D56" s="8">
        <f t="shared" si="2"/>
        <v>0</v>
      </c>
      <c r="E56" s="8">
        <f t="shared" si="2"/>
        <v>43818.725120000003</v>
      </c>
      <c r="F56" s="58"/>
      <c r="G56" s="8">
        <f t="shared" si="3"/>
        <v>0</v>
      </c>
      <c r="H56" s="8">
        <f t="shared" si="3"/>
        <v>115890.02827557838</v>
      </c>
      <c r="I56" s="8">
        <f t="shared" si="3"/>
        <v>115890.02827557838</v>
      </c>
      <c r="J56" s="58"/>
      <c r="K56" s="8">
        <f t="shared" si="3"/>
        <v>0</v>
      </c>
      <c r="L56" s="8">
        <f t="shared" si="3"/>
        <v>54384.336951192316</v>
      </c>
      <c r="M56" s="8">
        <f t="shared" si="3"/>
        <v>54384.336951192316</v>
      </c>
    </row>
    <row r="57" spans="2:13" x14ac:dyDescent="0.2">
      <c r="B57" s="22">
        <v>9</v>
      </c>
      <c r="C57" s="23" t="s">
        <v>56</v>
      </c>
      <c r="D57" s="27">
        <f>SUMIF($A$4:$A$40,$B57,D$4:D$40)</f>
        <v>0</v>
      </c>
      <c r="E57" s="27">
        <f t="shared" si="2"/>
        <v>539.41172699999993</v>
      </c>
      <c r="F57" s="58"/>
      <c r="G57" s="27">
        <f>SUMIF($A$4:$A$40,$B57,G$4:G$40)</f>
        <v>0</v>
      </c>
      <c r="H57" s="27">
        <f t="shared" si="3"/>
        <v>25162.117071365876</v>
      </c>
      <c r="I57" s="27">
        <f t="shared" si="3"/>
        <v>25162.117071365876</v>
      </c>
      <c r="J57" s="58"/>
      <c r="K57" s="27">
        <f t="shared" si="3"/>
        <v>0</v>
      </c>
      <c r="L57" s="27">
        <f t="shared" si="3"/>
        <v>5439.382995920716</v>
      </c>
      <c r="M57" s="27">
        <f t="shared" si="3"/>
        <v>5439.382995920716</v>
      </c>
    </row>
    <row r="59" spans="2:13" x14ac:dyDescent="0.2">
      <c r="C59" s="25" t="s">
        <v>52</v>
      </c>
      <c r="D59" s="26">
        <f>SUM(D49:D57)-D42</f>
        <v>0</v>
      </c>
      <c r="E59" s="26">
        <f>SUM(E49:E57)-E42</f>
        <v>0</v>
      </c>
      <c r="F59" s="60"/>
      <c r="G59" s="26">
        <f>SUM(G49:G57)-G42</f>
        <v>0</v>
      </c>
      <c r="H59" s="26">
        <f>SUM(H49:H57)-H42</f>
        <v>0</v>
      </c>
      <c r="I59" s="26">
        <f>SUM(I49:I57)-I42</f>
        <v>0</v>
      </c>
      <c r="J59" s="60"/>
      <c r="K59" s="26">
        <f>SUM(K49:K57)-K42</f>
        <v>0</v>
      </c>
      <c r="L59" s="26">
        <f>SUM(L49:L57)-L42</f>
        <v>0</v>
      </c>
      <c r="M59" s="26">
        <f>SUM(M49:M57)-M42</f>
        <v>0</v>
      </c>
    </row>
    <row r="60" spans="2:13" x14ac:dyDescent="0.2">
      <c r="C60" s="25"/>
      <c r="D60" s="26"/>
      <c r="E60" s="26"/>
      <c r="F60" s="60"/>
      <c r="G60" s="26"/>
      <c r="H60" s="26"/>
      <c r="I60" s="26"/>
      <c r="J60" s="60"/>
      <c r="K60" s="26"/>
      <c r="L60" s="26"/>
      <c r="M60" s="26"/>
    </row>
    <row r="63" spans="2:13" x14ac:dyDescent="0.2">
      <c r="B63" s="4"/>
      <c r="D63" s="69" t="s">
        <v>135</v>
      </c>
      <c r="E63" s="69" t="s">
        <v>58</v>
      </c>
    </row>
    <row r="64" spans="2:13" x14ac:dyDescent="0.2">
      <c r="B64" s="35">
        <v>1</v>
      </c>
      <c r="C64" s="30" t="s">
        <v>46</v>
      </c>
      <c r="D64" s="68">
        <f>(D49+E49)/SUM($D$49:$E$57)</f>
        <v>2.1975530899610296E-2</v>
      </c>
      <c r="E64" s="68">
        <f>(G49+K49)/(SUM($I$49:$I$57)+SUM($M$49:$M$57))</f>
        <v>3.4461534557573927E-2</v>
      </c>
    </row>
    <row r="65" spans="2:5" x14ac:dyDescent="0.2">
      <c r="B65" s="19">
        <v>2</v>
      </c>
      <c r="C65" s="21" t="s">
        <v>47</v>
      </c>
      <c r="D65" s="68">
        <f t="shared" ref="D65:D72" si="4">(D50+E50)/SUM($D$49:$E$57)</f>
        <v>0.11870468161965049</v>
      </c>
      <c r="E65" s="68">
        <f>(G50+K50)/(SUM($I$49:$I$57)+SUM($M$49:$M$57))</f>
        <v>0.20600170717246402</v>
      </c>
    </row>
    <row r="66" spans="2:5" x14ac:dyDescent="0.2">
      <c r="B66" s="19">
        <v>3</v>
      </c>
      <c r="C66" s="21" t="s">
        <v>51</v>
      </c>
      <c r="D66" s="68">
        <f t="shared" si="4"/>
        <v>0.72879238095043775</v>
      </c>
      <c r="E66" s="68">
        <f>(G51+K51)/(SUM($I$49:$I$57)+SUM($M$49:$M$57))</f>
        <v>0.35734238904934307</v>
      </c>
    </row>
    <row r="67" spans="2:5" x14ac:dyDescent="0.2">
      <c r="B67" s="19">
        <v>4</v>
      </c>
      <c r="C67" s="21" t="s">
        <v>48</v>
      </c>
      <c r="D67" s="68">
        <f t="shared" si="4"/>
        <v>1.0637642275682906E-3</v>
      </c>
      <c r="E67" s="68">
        <f>(H52+L52)/(SUM($I$49:$I$57)+SUM($M$49:$M$57))</f>
        <v>7.9641198776838715E-2</v>
      </c>
    </row>
    <row r="68" spans="2:5" x14ac:dyDescent="0.2">
      <c r="B68" s="19">
        <v>5</v>
      </c>
      <c r="C68" s="21" t="s">
        <v>57</v>
      </c>
      <c r="D68" s="68">
        <f t="shared" si="4"/>
        <v>6.1629616000331069E-5</v>
      </c>
      <c r="E68" s="68">
        <f t="shared" ref="E68:E72" si="5">(H53+L53)/(SUM($I$49:$I$57)+SUM($M$49:$M$57))</f>
        <v>2.8028524694952038E-3</v>
      </c>
    </row>
    <row r="69" spans="2:5" x14ac:dyDescent="0.2">
      <c r="B69" s="19">
        <v>6</v>
      </c>
      <c r="C69" s="21" t="s">
        <v>49</v>
      </c>
      <c r="D69" s="68">
        <f t="shared" si="4"/>
        <v>9.4035882408570637E-2</v>
      </c>
      <c r="E69" s="68">
        <f t="shared" si="5"/>
        <v>0.21440142930504011</v>
      </c>
    </row>
    <row r="70" spans="2:5" x14ac:dyDescent="0.2">
      <c r="B70" s="19">
        <v>7</v>
      </c>
      <c r="C70" s="21" t="s">
        <v>50</v>
      </c>
      <c r="D70" s="68">
        <f t="shared" si="4"/>
        <v>2.6342688015253996E-2</v>
      </c>
      <c r="E70" s="68">
        <f t="shared" si="5"/>
        <v>4.3845611187007624E-2</v>
      </c>
    </row>
    <row r="71" spans="2:5" x14ac:dyDescent="0.2">
      <c r="B71" s="19">
        <v>8</v>
      </c>
      <c r="C71" s="21" t="s">
        <v>136</v>
      </c>
      <c r="D71" s="68">
        <f t="shared" si="4"/>
        <v>8.9137137909635639E-3</v>
      </c>
      <c r="E71" s="68">
        <f t="shared" si="5"/>
        <v>5.2133846529166535E-2</v>
      </c>
    </row>
    <row r="72" spans="2:5" x14ac:dyDescent="0.2">
      <c r="B72" s="36">
        <v>9</v>
      </c>
      <c r="C72" s="23" t="s">
        <v>56</v>
      </c>
      <c r="D72" s="70">
        <f t="shared" si="4"/>
        <v>1.097284719443561E-4</v>
      </c>
      <c r="E72" s="70">
        <f t="shared" si="5"/>
        <v>9.3694309530708651E-3</v>
      </c>
    </row>
    <row r="96" spans="3:8" x14ac:dyDescent="0.2">
      <c r="C96" s="28"/>
      <c r="E96" s="28" t="s">
        <v>135</v>
      </c>
      <c r="H96" s="28" t="s">
        <v>58</v>
      </c>
    </row>
    <row r="97" spans="2:8" x14ac:dyDescent="0.2">
      <c r="B97" s="19">
        <v>4</v>
      </c>
      <c r="C97" s="21" t="s">
        <v>48</v>
      </c>
      <c r="E97" s="33">
        <f>(E52)/(SUM(E$52:E$57))</f>
        <v>8.1497384790323243E-3</v>
      </c>
      <c r="H97" s="33">
        <f t="shared" ref="H97:H102" si="6">(H52+L52)/(SUM(H$52:H$57)+SUM($L$52:$L$57))</f>
        <v>0.19801669260355176</v>
      </c>
    </row>
    <row r="98" spans="2:8" x14ac:dyDescent="0.2">
      <c r="B98" s="19">
        <v>5</v>
      </c>
      <c r="C98" s="21" t="s">
        <v>57</v>
      </c>
      <c r="E98" s="34">
        <f t="shared" ref="E98:E102" si="7">(E53)/(SUM(E$52:E$57))</f>
        <v>4.7215843506416495E-4</v>
      </c>
      <c r="H98" s="34">
        <f t="shared" si="6"/>
        <v>6.9689003228131513E-3</v>
      </c>
    </row>
    <row r="99" spans="2:8" x14ac:dyDescent="0.2">
      <c r="B99" s="19">
        <v>6</v>
      </c>
      <c r="C99" s="21" t="s">
        <v>49</v>
      </c>
      <c r="E99" s="34">
        <f t="shared" si="7"/>
        <v>0.72043017561021372</v>
      </c>
      <c r="H99" s="34">
        <f t="shared" si="6"/>
        <v>0.53307914210860741</v>
      </c>
    </row>
    <row r="100" spans="2:8" x14ac:dyDescent="0.2">
      <c r="B100" s="19">
        <v>7</v>
      </c>
      <c r="C100" s="21" t="s">
        <v>50</v>
      </c>
      <c r="E100" s="34">
        <f t="shared" si="7"/>
        <v>0.20181729427941017</v>
      </c>
      <c r="H100" s="34">
        <f t="shared" si="6"/>
        <v>0.10901597471882214</v>
      </c>
    </row>
    <row r="101" spans="2:8" x14ac:dyDescent="0.2">
      <c r="B101" s="19">
        <v>8</v>
      </c>
      <c r="C101" s="21" t="s">
        <v>136</v>
      </c>
      <c r="E101" s="34">
        <f t="shared" si="7"/>
        <v>6.8289978540976348E-2</v>
      </c>
      <c r="H101" s="34">
        <f t="shared" si="6"/>
        <v>0.12962351171199299</v>
      </c>
    </row>
    <row r="102" spans="2:8" x14ac:dyDescent="0.2">
      <c r="B102" s="61">
        <v>9</v>
      </c>
      <c r="C102" s="23" t="s">
        <v>56</v>
      </c>
      <c r="E102" s="32">
        <f t="shared" si="7"/>
        <v>8.4065465530323911E-4</v>
      </c>
      <c r="H102" s="32">
        <f t="shared" si="6"/>
        <v>2.329577853421258E-2</v>
      </c>
    </row>
    <row r="103" spans="2:8" x14ac:dyDescent="0.2">
      <c r="B103" s="66"/>
    </row>
    <row r="104" spans="2:8" x14ac:dyDescent="0.2">
      <c r="E104" s="67">
        <f>SUM(E97:E102)</f>
        <v>1</v>
      </c>
      <c r="H104" s="67">
        <f>SUM(H97:H102)</f>
        <v>1</v>
      </c>
    </row>
  </sheetData>
  <sortState ref="B4:M40">
    <sortCondition ref="B4:B40"/>
  </sortState>
  <mergeCells count="8">
    <mergeCell ref="G2:I2"/>
    <mergeCell ref="K2:M2"/>
    <mergeCell ref="B47:B48"/>
    <mergeCell ref="C47:C48"/>
    <mergeCell ref="G47:I47"/>
    <mergeCell ref="K47:M47"/>
    <mergeCell ref="D2:E2"/>
    <mergeCell ref="D47:E4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F96"/>
  <sheetViews>
    <sheetView topLeftCell="A64" zoomScale="70" zoomScaleNormal="70" workbookViewId="0">
      <selection activeCell="H90" sqref="H90"/>
    </sheetView>
  </sheetViews>
  <sheetFormatPr defaultRowHeight="12.75" x14ac:dyDescent="0.2"/>
  <cols>
    <col min="1" max="1" width="9.28515625" style="4" bestFit="1" customWidth="1"/>
    <col min="2" max="2" width="9.140625" style="4"/>
    <col min="3" max="3" width="25.7109375" style="4" customWidth="1"/>
    <col min="4" max="6" width="14.7109375" style="39" customWidth="1"/>
    <col min="7" max="7" width="9.140625" style="39"/>
    <col min="8" max="10" width="14.7109375" style="39" customWidth="1"/>
    <col min="11" max="11" width="9.140625" style="39"/>
    <col min="12" max="14" width="9.28515625" style="4" bestFit="1" customWidth="1"/>
    <col min="15" max="15" width="9.140625" style="4"/>
    <col min="16" max="18" width="9.28515625" style="4" bestFit="1" customWidth="1"/>
    <col min="19" max="19" width="9.140625" style="4"/>
    <col min="20" max="22" width="9.28515625" style="4" bestFit="1" customWidth="1"/>
    <col min="23" max="23" width="9.140625" style="4"/>
    <col min="24" max="26" width="9.28515625" style="4" bestFit="1" customWidth="1"/>
    <col min="27" max="27" width="9.140625" style="4"/>
    <col min="28" max="30" width="10.140625" style="4" customWidth="1"/>
    <col min="31" max="31" width="13.7109375" style="4" customWidth="1"/>
    <col min="32" max="16384" width="9.140625" style="4"/>
  </cols>
  <sheetData>
    <row r="1" spans="1:26" x14ac:dyDescent="0.2">
      <c r="D1" s="4"/>
      <c r="E1" s="4"/>
      <c r="F1" s="4"/>
      <c r="G1" s="4"/>
      <c r="H1" s="4"/>
      <c r="I1" s="4"/>
      <c r="J1" s="4"/>
      <c r="K1" s="4"/>
    </row>
    <row r="2" spans="1:26" x14ac:dyDescent="0.2">
      <c r="D2" s="4"/>
      <c r="E2" s="4"/>
      <c r="F2" s="4"/>
      <c r="G2" s="4"/>
      <c r="H2" s="4"/>
      <c r="I2" s="4"/>
      <c r="J2" s="4"/>
      <c r="K2" s="4"/>
    </row>
    <row r="3" spans="1:26" s="38" customFormat="1" x14ac:dyDescent="0.25">
      <c r="D3" s="116" t="s">
        <v>59</v>
      </c>
      <c r="E3" s="116"/>
      <c r="F3" s="116"/>
      <c r="H3" s="116" t="s">
        <v>60</v>
      </c>
      <c r="I3" s="116"/>
      <c r="J3" s="116"/>
      <c r="L3" s="116" t="s">
        <v>59</v>
      </c>
      <c r="M3" s="116"/>
      <c r="N3" s="116"/>
      <c r="P3" s="116" t="s">
        <v>60</v>
      </c>
      <c r="Q3" s="116"/>
      <c r="R3" s="116"/>
      <c r="T3" s="116" t="s">
        <v>59</v>
      </c>
      <c r="U3" s="116"/>
      <c r="V3" s="116"/>
      <c r="X3" s="116" t="s">
        <v>60</v>
      </c>
      <c r="Y3" s="116"/>
      <c r="Z3" s="116"/>
    </row>
    <row r="4" spans="1:26" s="14" customFormat="1" ht="25.5" x14ac:dyDescent="0.25">
      <c r="D4" s="14" t="s">
        <v>61</v>
      </c>
      <c r="E4" s="14" t="s">
        <v>62</v>
      </c>
      <c r="F4" s="14" t="s">
        <v>1</v>
      </c>
      <c r="H4" s="14" t="s">
        <v>61</v>
      </c>
      <c r="I4" s="14" t="s">
        <v>62</v>
      </c>
      <c r="J4" s="14" t="s">
        <v>1</v>
      </c>
      <c r="L4" s="14" t="s">
        <v>61</v>
      </c>
      <c r="M4" s="14" t="s">
        <v>62</v>
      </c>
      <c r="N4" s="14" t="s">
        <v>1</v>
      </c>
      <c r="P4" s="14" t="s">
        <v>61</v>
      </c>
      <c r="Q4" s="14" t="s">
        <v>62</v>
      </c>
      <c r="R4" s="14" t="s">
        <v>1</v>
      </c>
      <c r="T4" s="14" t="s">
        <v>61</v>
      </c>
      <c r="U4" s="14" t="s">
        <v>62</v>
      </c>
      <c r="V4" s="14" t="s">
        <v>1</v>
      </c>
      <c r="X4" s="14" t="s">
        <v>61</v>
      </c>
      <c r="Y4" s="14" t="s">
        <v>62</v>
      </c>
      <c r="Z4" s="14" t="s">
        <v>1</v>
      </c>
    </row>
    <row r="5" spans="1:26" x14ac:dyDescent="0.2">
      <c r="A5" s="19">
        <v>1</v>
      </c>
      <c r="B5" s="19" t="s">
        <v>63</v>
      </c>
      <c r="C5" s="21" t="s">
        <v>64</v>
      </c>
      <c r="D5" s="39">
        <v>100924.410835</v>
      </c>
      <c r="E5" s="39">
        <v>6859.0365139999985</v>
      </c>
      <c r="F5" s="39">
        <f>SUM(D5:E5)</f>
        <v>107783.44734899999</v>
      </c>
      <c r="H5" s="39">
        <v>29379.254378383444</v>
      </c>
      <c r="I5" s="39">
        <v>15954.334201893076</v>
      </c>
      <c r="J5" s="39">
        <f>SUM(H5:I5)</f>
        <v>45333.588580276519</v>
      </c>
      <c r="L5" s="29">
        <f>D5/D$38</f>
        <v>2.3612353315316859E-2</v>
      </c>
      <c r="M5" s="29">
        <f>E5/E$38</f>
        <v>1.0689572895379413E-2</v>
      </c>
      <c r="N5" s="29">
        <f>F5/F$38</f>
        <v>2.1925576301941866E-2</v>
      </c>
      <c r="O5" s="39"/>
      <c r="P5" s="29">
        <f>H5/H$38</f>
        <v>1.5047046649147685E-2</v>
      </c>
      <c r="Q5" s="29">
        <f>I5/I$38</f>
        <v>1.2145438472326161E-2</v>
      </c>
      <c r="R5" s="29">
        <f>J5/J$38</f>
        <v>1.3880036178745562E-2</v>
      </c>
      <c r="S5" s="39"/>
      <c r="T5" s="29">
        <f>D5/$F5</f>
        <v>0.93636280261299665</v>
      </c>
      <c r="U5" s="29">
        <f t="shared" ref="U5:V20" si="0">E5/$F5</f>
        <v>6.363719738700338E-2</v>
      </c>
      <c r="V5" s="29">
        <f t="shared" si="0"/>
        <v>1</v>
      </c>
      <c r="W5" s="39"/>
      <c r="X5" s="29">
        <f>H5/$J5</f>
        <v>0.64806813884497116</v>
      </c>
      <c r="Y5" s="29">
        <f t="shared" ref="Y5:Z20" si="1">I5/$J5</f>
        <v>0.35193186115502884</v>
      </c>
      <c r="Z5" s="29">
        <f t="shared" si="1"/>
        <v>1</v>
      </c>
    </row>
    <row r="6" spans="1:26" x14ac:dyDescent="0.2">
      <c r="A6" s="19">
        <v>2</v>
      </c>
      <c r="B6" s="19" t="s">
        <v>65</v>
      </c>
      <c r="C6" s="21" t="s">
        <v>66</v>
      </c>
      <c r="D6" s="39">
        <v>277663.27149499999</v>
      </c>
      <c r="E6" s="39">
        <v>18760.817410999996</v>
      </c>
      <c r="F6" s="39">
        <f t="shared" ref="F6:F36" si="2">SUM(D6:E6)</f>
        <v>296424.08890600002</v>
      </c>
      <c r="H6" s="39">
        <v>76892.415273220395</v>
      </c>
      <c r="I6" s="39">
        <v>48152.464417922471</v>
      </c>
      <c r="J6" s="39">
        <f t="shared" ref="J6:J36" si="3">SUM(H6:I6)</f>
        <v>125044.87969114287</v>
      </c>
      <c r="L6" s="29">
        <f t="shared" ref="L6:N36" si="4">D6/D$38</f>
        <v>6.4962314022773637E-2</v>
      </c>
      <c r="M6" s="29">
        <f t="shared" si="4"/>
        <v>2.9238089764131524E-2</v>
      </c>
      <c r="N6" s="29">
        <f t="shared" si="4"/>
        <v>6.0299323679986215E-2</v>
      </c>
      <c r="O6" s="39"/>
      <c r="P6" s="29">
        <f t="shared" ref="P6:R36" si="5">H6/H$38</f>
        <v>3.9381658386574953E-2</v>
      </c>
      <c r="Q6" s="29">
        <f t="shared" si="5"/>
        <v>3.6656671878501718E-2</v>
      </c>
      <c r="R6" s="29">
        <f t="shared" si="5"/>
        <v>3.828568415682574E-2</v>
      </c>
      <c r="S6" s="39"/>
      <c r="T6" s="29">
        <f t="shared" ref="T6:V36" si="6">D6/$F6</f>
        <v>0.9367095384176104</v>
      </c>
      <c r="U6" s="29">
        <f t="shared" si="0"/>
        <v>6.3290461582389476E-2</v>
      </c>
      <c r="V6" s="29">
        <f t="shared" si="0"/>
        <v>1</v>
      </c>
      <c r="W6" s="39"/>
      <c r="X6" s="29">
        <f t="shared" ref="X6:Z36" si="7">H6/$J6</f>
        <v>0.61491854335133411</v>
      </c>
      <c r="Y6" s="29">
        <f t="shared" si="1"/>
        <v>0.38508145664866589</v>
      </c>
      <c r="Z6" s="29">
        <f t="shared" si="1"/>
        <v>1</v>
      </c>
    </row>
    <row r="7" spans="1:26" x14ac:dyDescent="0.2">
      <c r="A7" s="19">
        <v>3</v>
      </c>
      <c r="B7" s="19" t="s">
        <v>67</v>
      </c>
      <c r="C7" s="21" t="s">
        <v>68</v>
      </c>
      <c r="D7" s="39">
        <v>2684.2302540000001</v>
      </c>
      <c r="E7" s="39">
        <v>5104.920505</v>
      </c>
      <c r="F7" s="39">
        <f t="shared" si="2"/>
        <v>7789.1507590000001</v>
      </c>
      <c r="H7" s="39">
        <v>2928.7639925624821</v>
      </c>
      <c r="I7" s="39">
        <v>8544.4767556216666</v>
      </c>
      <c r="J7" s="39">
        <f t="shared" si="3"/>
        <v>11473.240748184149</v>
      </c>
      <c r="L7" s="29">
        <f t="shared" si="4"/>
        <v>6.2800458890695406E-4</v>
      </c>
      <c r="M7" s="29">
        <f t="shared" si="4"/>
        <v>7.9558433246320805E-3</v>
      </c>
      <c r="N7" s="29">
        <f t="shared" si="4"/>
        <v>1.5844883745534364E-3</v>
      </c>
      <c r="O7" s="39"/>
      <c r="P7" s="29">
        <f t="shared" si="5"/>
        <v>1.5000124867994198E-3</v>
      </c>
      <c r="Q7" s="29">
        <f t="shared" si="5"/>
        <v>6.5045908779640784E-3</v>
      </c>
      <c r="R7" s="29">
        <f t="shared" si="5"/>
        <v>3.5128257360490306E-3</v>
      </c>
      <c r="S7" s="39"/>
      <c r="T7" s="29">
        <f t="shared" si="6"/>
        <v>0.34461141362535541</v>
      </c>
      <c r="U7" s="29">
        <f t="shared" si="0"/>
        <v>0.65538858637464459</v>
      </c>
      <c r="V7" s="29">
        <f t="shared" si="0"/>
        <v>1</v>
      </c>
      <c r="W7" s="39"/>
      <c r="X7" s="29">
        <f t="shared" si="7"/>
        <v>0.25526911330837476</v>
      </c>
      <c r="Y7" s="29">
        <f t="shared" si="1"/>
        <v>0.74473088669162524</v>
      </c>
      <c r="Z7" s="29">
        <f t="shared" si="1"/>
        <v>1</v>
      </c>
    </row>
    <row r="8" spans="1:26" x14ac:dyDescent="0.2">
      <c r="A8" s="19">
        <v>4</v>
      </c>
      <c r="B8" s="19" t="s">
        <v>69</v>
      </c>
      <c r="C8" s="21" t="s">
        <v>70</v>
      </c>
      <c r="D8" s="39">
        <v>342561.36020400008</v>
      </c>
      <c r="E8" s="39">
        <v>4867.788845</v>
      </c>
      <c r="F8" s="39">
        <f t="shared" si="2"/>
        <v>347429.14904900006</v>
      </c>
      <c r="H8" s="39">
        <v>360857.70601713267</v>
      </c>
      <c r="I8" s="39">
        <v>13279.340379788086</v>
      </c>
      <c r="J8" s="39">
        <f t="shared" si="3"/>
        <v>374137.04639692075</v>
      </c>
      <c r="L8" s="29">
        <f t="shared" si="4"/>
        <v>8.0145921114530463E-2</v>
      </c>
      <c r="M8" s="29">
        <f t="shared" si="4"/>
        <v>7.5862817746682534E-3</v>
      </c>
      <c r="N8" s="29">
        <f t="shared" si="4"/>
        <v>7.0674899572724229E-2</v>
      </c>
      <c r="O8" s="39"/>
      <c r="P8" s="29">
        <f t="shared" si="5"/>
        <v>0.18481894285715314</v>
      </c>
      <c r="Q8" s="29">
        <f t="shared" si="5"/>
        <v>1.0109065630369913E-2</v>
      </c>
      <c r="R8" s="29">
        <f t="shared" si="5"/>
        <v>0.11455161398931527</v>
      </c>
      <c r="S8" s="39"/>
      <c r="T8" s="29">
        <f t="shared" si="6"/>
        <v>0.98598911790123445</v>
      </c>
      <c r="U8" s="29">
        <f t="shared" si="0"/>
        <v>1.4010882098765599E-2</v>
      </c>
      <c r="V8" s="29">
        <f t="shared" si="0"/>
        <v>1</v>
      </c>
      <c r="W8" s="39"/>
      <c r="X8" s="29">
        <f t="shared" si="7"/>
        <v>0.96450674824192617</v>
      </c>
      <c r="Y8" s="29">
        <f t="shared" si="1"/>
        <v>3.5493251758073906E-2</v>
      </c>
      <c r="Z8" s="29">
        <f t="shared" si="1"/>
        <v>1</v>
      </c>
    </row>
    <row r="9" spans="1:26" x14ac:dyDescent="0.2">
      <c r="A9" s="19">
        <v>5</v>
      </c>
      <c r="B9" s="19" t="s">
        <v>71</v>
      </c>
      <c r="C9" s="21" t="s">
        <v>72</v>
      </c>
      <c r="D9" s="39">
        <v>506902.85473199998</v>
      </c>
      <c r="E9" s="39">
        <v>17478.235418999997</v>
      </c>
      <c r="F9" s="39">
        <f t="shared" si="2"/>
        <v>524381.09015099995</v>
      </c>
      <c r="H9" s="39">
        <v>165861.47266310643</v>
      </c>
      <c r="I9" s="39">
        <v>60365.885067025622</v>
      </c>
      <c r="J9" s="39">
        <f t="shared" si="3"/>
        <v>226227.35773013206</v>
      </c>
      <c r="L9" s="29">
        <f t="shared" si="4"/>
        <v>0.11859538444116317</v>
      </c>
      <c r="M9" s="29">
        <f t="shared" si="4"/>
        <v>2.7239229768299619E-2</v>
      </c>
      <c r="N9" s="29">
        <f t="shared" si="4"/>
        <v>0.10667090250113323</v>
      </c>
      <c r="O9" s="39"/>
      <c r="P9" s="29">
        <f t="shared" si="5"/>
        <v>8.4948558745397945E-2</v>
      </c>
      <c r="Q9" s="29">
        <f t="shared" si="5"/>
        <v>4.5954292647453585E-2</v>
      </c>
      <c r="R9" s="29">
        <f t="shared" si="5"/>
        <v>6.9265284488914253E-2</v>
      </c>
      <c r="S9" s="39"/>
      <c r="T9" s="29">
        <f t="shared" si="6"/>
        <v>0.96666882969794554</v>
      </c>
      <c r="U9" s="29">
        <f t="shared" si="0"/>
        <v>3.3331170302054548E-2</v>
      </c>
      <c r="V9" s="29">
        <f t="shared" si="0"/>
        <v>1</v>
      </c>
      <c r="W9" s="39"/>
      <c r="X9" s="29">
        <f t="shared" si="7"/>
        <v>0.73316275417477816</v>
      </c>
      <c r="Y9" s="29">
        <f t="shared" si="1"/>
        <v>0.26683724582522172</v>
      </c>
      <c r="Z9" s="29">
        <f t="shared" si="1"/>
        <v>1</v>
      </c>
    </row>
    <row r="10" spans="1:26" x14ac:dyDescent="0.2">
      <c r="A10" s="19">
        <v>6</v>
      </c>
      <c r="B10" s="19" t="s">
        <v>73</v>
      </c>
      <c r="C10" s="21" t="s">
        <v>74</v>
      </c>
      <c r="D10" s="39">
        <v>4223.3659900000002</v>
      </c>
      <c r="E10" s="39">
        <v>4398.8647579999997</v>
      </c>
      <c r="F10" s="39">
        <f t="shared" si="2"/>
        <v>8622.2307479999999</v>
      </c>
      <c r="H10" s="39">
        <v>2738.4790647150626</v>
      </c>
      <c r="I10" s="39">
        <v>7461.3132030190027</v>
      </c>
      <c r="J10" s="39">
        <f t="shared" si="3"/>
        <v>10199.792267734065</v>
      </c>
      <c r="L10" s="29">
        <f t="shared" si="4"/>
        <v>9.8810197761579985E-4</v>
      </c>
      <c r="M10" s="29">
        <f t="shared" si="4"/>
        <v>6.8554796860433405E-3</v>
      </c>
      <c r="N10" s="29">
        <f t="shared" si="4"/>
        <v>1.7539555730305488E-3</v>
      </c>
      <c r="O10" s="39"/>
      <c r="P10" s="29">
        <f t="shared" si="5"/>
        <v>1.4025550718128597E-3</v>
      </c>
      <c r="Q10" s="29">
        <f t="shared" si="5"/>
        <v>5.6800189392591151E-3</v>
      </c>
      <c r="R10" s="29">
        <f t="shared" si="5"/>
        <v>3.1229269538443961E-3</v>
      </c>
      <c r="S10" s="39"/>
      <c r="T10" s="29">
        <f t="shared" si="6"/>
        <v>0.48982289078492197</v>
      </c>
      <c r="U10" s="29">
        <f t="shared" si="0"/>
        <v>0.51017710921507797</v>
      </c>
      <c r="V10" s="29">
        <f t="shared" si="0"/>
        <v>1</v>
      </c>
      <c r="W10" s="39"/>
      <c r="X10" s="29">
        <f t="shared" si="7"/>
        <v>0.2684838075945864</v>
      </c>
      <c r="Y10" s="29">
        <f t="shared" si="1"/>
        <v>0.73151619240541366</v>
      </c>
      <c r="Z10" s="29">
        <f t="shared" si="1"/>
        <v>1</v>
      </c>
    </row>
    <row r="11" spans="1:26" x14ac:dyDescent="0.2">
      <c r="A11" s="19">
        <v>7</v>
      </c>
      <c r="B11" s="19" t="s">
        <v>75</v>
      </c>
      <c r="C11" s="21" t="s">
        <v>76</v>
      </c>
      <c r="D11" s="39">
        <v>22418.627188999999</v>
      </c>
      <c r="E11" s="39">
        <v>11085.974802999997</v>
      </c>
      <c r="F11" s="39">
        <f t="shared" si="2"/>
        <v>33504.601991999996</v>
      </c>
      <c r="H11" s="39">
        <v>21528.904493577153</v>
      </c>
      <c r="I11" s="39">
        <v>17801.83183057703</v>
      </c>
      <c r="J11" s="39">
        <f t="shared" si="3"/>
        <v>39330.736324154183</v>
      </c>
      <c r="L11" s="29">
        <f t="shared" si="4"/>
        <v>5.2450793782336256E-3</v>
      </c>
      <c r="M11" s="29">
        <f t="shared" si="4"/>
        <v>1.7277111082748774E-2</v>
      </c>
      <c r="N11" s="29">
        <f t="shared" si="4"/>
        <v>6.8155892719143482E-3</v>
      </c>
      <c r="O11" s="39"/>
      <c r="P11" s="29">
        <f t="shared" si="5"/>
        <v>1.1026366634350417E-2</v>
      </c>
      <c r="Q11" s="29">
        <f t="shared" si="5"/>
        <v>1.3551869382760954E-2</v>
      </c>
      <c r="R11" s="29">
        <f t="shared" si="5"/>
        <v>1.2042109619212333E-2</v>
      </c>
      <c r="S11" s="39"/>
      <c r="T11" s="29">
        <f t="shared" si="6"/>
        <v>0.66912083284418566</v>
      </c>
      <c r="U11" s="29">
        <f t="shared" si="0"/>
        <v>0.33087916715581434</v>
      </c>
      <c r="V11" s="29">
        <f t="shared" si="0"/>
        <v>1</v>
      </c>
      <c r="W11" s="39"/>
      <c r="X11" s="29">
        <f t="shared" si="7"/>
        <v>0.54738117069920222</v>
      </c>
      <c r="Y11" s="29">
        <f t="shared" si="1"/>
        <v>0.45261882930079783</v>
      </c>
      <c r="Z11" s="29">
        <f t="shared" si="1"/>
        <v>1</v>
      </c>
    </row>
    <row r="12" spans="1:26" x14ac:dyDescent="0.2">
      <c r="A12" s="19">
        <v>8</v>
      </c>
      <c r="B12" s="19" t="s">
        <v>77</v>
      </c>
      <c r="C12" s="21" t="s">
        <v>78</v>
      </c>
      <c r="D12" s="39">
        <v>360550.42258099996</v>
      </c>
      <c r="E12" s="39">
        <v>17696.793067000002</v>
      </c>
      <c r="F12" s="39">
        <f t="shared" si="2"/>
        <v>378247.21564799995</v>
      </c>
      <c r="H12" s="39">
        <v>110905.44604350577</v>
      </c>
      <c r="I12" s="39">
        <v>47638.190728029513</v>
      </c>
      <c r="J12" s="39">
        <f t="shared" si="3"/>
        <v>158543.63677153527</v>
      </c>
      <c r="L12" s="29">
        <f t="shared" si="4"/>
        <v>8.4354656079071763E-2</v>
      </c>
      <c r="M12" s="29">
        <f t="shared" si="4"/>
        <v>2.7579844358318222E-2</v>
      </c>
      <c r="N12" s="29">
        <f t="shared" si="4"/>
        <v>7.6943987148915649E-2</v>
      </c>
      <c r="O12" s="39"/>
      <c r="P12" s="29">
        <f t="shared" si="5"/>
        <v>5.6801966406915545E-2</v>
      </c>
      <c r="Q12" s="29">
        <f t="shared" si="5"/>
        <v>3.6265174534927835E-2</v>
      </c>
      <c r="R12" s="29">
        <f t="shared" si="5"/>
        <v>4.8542184354146312E-2</v>
      </c>
      <c r="S12" s="39"/>
      <c r="T12" s="29">
        <f t="shared" si="6"/>
        <v>0.95321368582533395</v>
      </c>
      <c r="U12" s="29">
        <f t="shared" si="0"/>
        <v>4.678631417466609E-2</v>
      </c>
      <c r="V12" s="29">
        <f t="shared" si="0"/>
        <v>1</v>
      </c>
      <c r="W12" s="39"/>
      <c r="X12" s="29">
        <f t="shared" si="7"/>
        <v>0.6995263152902369</v>
      </c>
      <c r="Y12" s="29">
        <f t="shared" si="1"/>
        <v>0.30047368470976321</v>
      </c>
      <c r="Z12" s="29">
        <f t="shared" si="1"/>
        <v>1</v>
      </c>
    </row>
    <row r="13" spans="1:26" x14ac:dyDescent="0.2">
      <c r="A13" s="19">
        <v>9</v>
      </c>
      <c r="B13" s="19" t="s">
        <v>79</v>
      </c>
      <c r="C13" s="21" t="s">
        <v>53</v>
      </c>
      <c r="D13" s="39">
        <v>39114.555761999996</v>
      </c>
      <c r="E13" s="39">
        <v>130406.27725</v>
      </c>
      <c r="F13" s="39">
        <f t="shared" si="2"/>
        <v>169520.83301199999</v>
      </c>
      <c r="H13" s="39">
        <v>26253.68306417932</v>
      </c>
      <c r="I13" s="39">
        <v>246341.18623935909</v>
      </c>
      <c r="J13" s="39">
        <f t="shared" si="3"/>
        <v>272594.86930353841</v>
      </c>
      <c r="L13" s="29">
        <f t="shared" si="4"/>
        <v>9.1512717565819281E-3</v>
      </c>
      <c r="M13" s="29">
        <f t="shared" si="4"/>
        <v>0.2032337054677667</v>
      </c>
      <c r="N13" s="29">
        <f t="shared" si="4"/>
        <v>3.4484348481991986E-2</v>
      </c>
      <c r="O13" s="39"/>
      <c r="P13" s="29">
        <f t="shared" si="5"/>
        <v>1.3446236200919587E-2</v>
      </c>
      <c r="Q13" s="29">
        <f t="shared" si="5"/>
        <v>0.18753034020780174</v>
      </c>
      <c r="R13" s="29">
        <f t="shared" si="5"/>
        <v>8.3461882603304199E-2</v>
      </c>
      <c r="S13" s="39"/>
      <c r="T13" s="29">
        <f t="shared" si="6"/>
        <v>0.23073598133647188</v>
      </c>
      <c r="U13" s="29">
        <f t="shared" si="0"/>
        <v>0.76926401866352812</v>
      </c>
      <c r="V13" s="29">
        <f t="shared" si="0"/>
        <v>1</v>
      </c>
      <c r="W13" s="39"/>
      <c r="X13" s="29">
        <f t="shared" si="7"/>
        <v>9.6310261199177072E-2</v>
      </c>
      <c r="Y13" s="29">
        <f t="shared" si="1"/>
        <v>0.90368973880082293</v>
      </c>
      <c r="Z13" s="29">
        <f t="shared" si="1"/>
        <v>1</v>
      </c>
    </row>
    <row r="14" spans="1:26" x14ac:dyDescent="0.2">
      <c r="A14" s="19">
        <v>10</v>
      </c>
      <c r="B14" s="19" t="s">
        <v>80</v>
      </c>
      <c r="C14" s="21" t="s">
        <v>81</v>
      </c>
      <c r="D14" s="39">
        <v>25379.542428999997</v>
      </c>
      <c r="E14" s="39">
        <v>7375.2098329999999</v>
      </c>
      <c r="F14" s="39">
        <f t="shared" si="2"/>
        <v>32754.752261999998</v>
      </c>
      <c r="H14" s="39">
        <v>17448.753181046472</v>
      </c>
      <c r="I14" s="39">
        <v>13547.16422415022</v>
      </c>
      <c r="J14" s="39">
        <f t="shared" si="3"/>
        <v>30995.917405196691</v>
      </c>
      <c r="L14" s="29">
        <f t="shared" si="4"/>
        <v>5.9378174007313532E-3</v>
      </c>
      <c r="M14" s="29">
        <f t="shared" si="4"/>
        <v>1.1494011289727993E-2</v>
      </c>
      <c r="N14" s="29">
        <f t="shared" si="4"/>
        <v>6.6630529792415932E-3</v>
      </c>
      <c r="O14" s="39"/>
      <c r="P14" s="29">
        <f t="shared" si="5"/>
        <v>8.9366530444642579E-3</v>
      </c>
      <c r="Q14" s="29">
        <f t="shared" si="5"/>
        <v>1.0312949915477605E-2</v>
      </c>
      <c r="R14" s="29">
        <f t="shared" si="5"/>
        <v>9.4901918963617837E-3</v>
      </c>
      <c r="S14" s="39"/>
      <c r="T14" s="29">
        <f t="shared" si="6"/>
        <v>0.77483542619993329</v>
      </c>
      <c r="U14" s="29">
        <f t="shared" si="0"/>
        <v>0.22516457380006669</v>
      </c>
      <c r="V14" s="29">
        <f t="shared" si="0"/>
        <v>1</v>
      </c>
      <c r="W14" s="39"/>
      <c r="X14" s="29">
        <f t="shared" si="7"/>
        <v>0.56293714275161477</v>
      </c>
      <c r="Y14" s="29">
        <f t="shared" si="1"/>
        <v>0.43706285724838517</v>
      </c>
      <c r="Z14" s="29">
        <f t="shared" si="1"/>
        <v>1</v>
      </c>
    </row>
    <row r="15" spans="1:26" x14ac:dyDescent="0.2">
      <c r="A15" s="19">
        <v>11</v>
      </c>
      <c r="B15" s="19" t="s">
        <v>82</v>
      </c>
      <c r="C15" s="21" t="s">
        <v>83</v>
      </c>
      <c r="D15" s="39">
        <v>188701.99321400002</v>
      </c>
      <c r="E15" s="39">
        <v>27196.100936000003</v>
      </c>
      <c r="F15" s="39">
        <f t="shared" si="2"/>
        <v>215898.09415000002</v>
      </c>
      <c r="H15" s="39">
        <v>67778.18431633171</v>
      </c>
      <c r="I15" s="39">
        <v>53401.941906066721</v>
      </c>
      <c r="J15" s="39">
        <f t="shared" si="3"/>
        <v>121180.12622239842</v>
      </c>
      <c r="L15" s="29">
        <f t="shared" si="4"/>
        <v>4.4148864464099324E-2</v>
      </c>
      <c r="M15" s="29">
        <f t="shared" si="4"/>
        <v>4.2384189504180318E-2</v>
      </c>
      <c r="N15" s="29">
        <f t="shared" si="4"/>
        <v>4.3918526018212133E-2</v>
      </c>
      <c r="O15" s="39"/>
      <c r="P15" s="29">
        <f t="shared" si="5"/>
        <v>3.4713661826379194E-2</v>
      </c>
      <c r="Q15" s="29">
        <f t="shared" si="5"/>
        <v>4.065290293630118E-2</v>
      </c>
      <c r="R15" s="29">
        <f t="shared" si="5"/>
        <v>3.7102391158233439E-2</v>
      </c>
      <c r="S15" s="39"/>
      <c r="T15" s="29">
        <f t="shared" si="6"/>
        <v>0.8740326956424872</v>
      </c>
      <c r="U15" s="29">
        <f t="shared" si="0"/>
        <v>0.12596730435751277</v>
      </c>
      <c r="V15" s="29">
        <f t="shared" si="0"/>
        <v>1</v>
      </c>
      <c r="W15" s="39"/>
      <c r="X15" s="29">
        <f t="shared" si="7"/>
        <v>0.55931765735200134</v>
      </c>
      <c r="Y15" s="29">
        <f t="shared" si="1"/>
        <v>0.44068234264799877</v>
      </c>
      <c r="Z15" s="29">
        <f t="shared" si="1"/>
        <v>1</v>
      </c>
    </row>
    <row r="16" spans="1:26" x14ac:dyDescent="0.2">
      <c r="A16" s="19">
        <v>12</v>
      </c>
      <c r="B16" s="19" t="s">
        <v>84</v>
      </c>
      <c r="C16" s="21" t="s">
        <v>85</v>
      </c>
      <c r="D16" s="39">
        <v>7941.8097940000007</v>
      </c>
      <c r="E16" s="39">
        <v>10592.374377999999</v>
      </c>
      <c r="F16" s="39">
        <f t="shared" si="2"/>
        <v>18534.184172000001</v>
      </c>
      <c r="H16" s="39">
        <v>6662.7196578536395</v>
      </c>
      <c r="I16" s="39">
        <v>17015.089619243485</v>
      </c>
      <c r="J16" s="39">
        <f t="shared" si="3"/>
        <v>23677.809277097123</v>
      </c>
      <c r="L16" s="29">
        <f t="shared" si="4"/>
        <v>1.8580719695808151E-3</v>
      </c>
      <c r="M16" s="29">
        <f t="shared" si="4"/>
        <v>1.6507851768636929E-2</v>
      </c>
      <c r="N16" s="29">
        <f t="shared" si="4"/>
        <v>3.7702697329916077E-3</v>
      </c>
      <c r="O16" s="39"/>
      <c r="P16" s="29">
        <f t="shared" si="5"/>
        <v>3.4124165375579341E-3</v>
      </c>
      <c r="Q16" s="29">
        <f t="shared" si="5"/>
        <v>1.2952951934974283E-2</v>
      </c>
      <c r="R16" s="29">
        <f t="shared" si="5"/>
        <v>7.2495661537487913E-3</v>
      </c>
      <c r="S16" s="39"/>
      <c r="T16" s="29">
        <f t="shared" si="6"/>
        <v>0.42849524534227229</v>
      </c>
      <c r="U16" s="29">
        <f t="shared" si="0"/>
        <v>0.57150475465772754</v>
      </c>
      <c r="V16" s="29">
        <f t="shared" si="0"/>
        <v>1</v>
      </c>
      <c r="W16" s="39"/>
      <c r="X16" s="29">
        <f t="shared" si="7"/>
        <v>0.28139088290986025</v>
      </c>
      <c r="Y16" s="29">
        <f t="shared" si="1"/>
        <v>0.71860911709013975</v>
      </c>
      <c r="Z16" s="29">
        <f t="shared" si="1"/>
        <v>1</v>
      </c>
    </row>
    <row r="17" spans="1:26" x14ac:dyDescent="0.2">
      <c r="A17" s="19">
        <v>13</v>
      </c>
      <c r="B17" s="19" t="s">
        <v>86</v>
      </c>
      <c r="C17" s="21" t="s">
        <v>87</v>
      </c>
      <c r="D17" s="39">
        <v>25703.098431999995</v>
      </c>
      <c r="E17" s="39">
        <v>9685.2734849999961</v>
      </c>
      <c r="F17" s="39">
        <f t="shared" si="2"/>
        <v>35388.371916999989</v>
      </c>
      <c r="H17" s="39">
        <v>14698.92945834179</v>
      </c>
      <c r="I17" s="39">
        <v>15131.780404144574</v>
      </c>
      <c r="J17" s="39">
        <f t="shared" si="3"/>
        <v>29830.709862486365</v>
      </c>
      <c r="L17" s="29">
        <f t="shared" si="4"/>
        <v>6.0135168137565934E-3</v>
      </c>
      <c r="M17" s="29">
        <f t="shared" si="4"/>
        <v>1.5094166173087804E-2</v>
      </c>
      <c r="N17" s="29">
        <f t="shared" si="4"/>
        <v>7.1987904242411371E-3</v>
      </c>
      <c r="O17" s="39"/>
      <c r="P17" s="29">
        <f t="shared" si="5"/>
        <v>7.5282876278485707E-3</v>
      </c>
      <c r="Q17" s="29">
        <f t="shared" si="5"/>
        <v>1.1519259001950817E-2</v>
      </c>
      <c r="R17" s="29">
        <f t="shared" si="5"/>
        <v>9.1334338422331719E-3</v>
      </c>
      <c r="S17" s="39"/>
      <c r="T17" s="29">
        <f t="shared" si="6"/>
        <v>0.72631480454325881</v>
      </c>
      <c r="U17" s="29">
        <f t="shared" si="0"/>
        <v>0.27368519545674125</v>
      </c>
      <c r="V17" s="29">
        <f t="shared" si="0"/>
        <v>1</v>
      </c>
      <c r="W17" s="39"/>
      <c r="X17" s="29">
        <f t="shared" si="7"/>
        <v>0.4927448768769141</v>
      </c>
      <c r="Y17" s="29">
        <f t="shared" si="1"/>
        <v>0.50725512312308596</v>
      </c>
      <c r="Z17" s="29">
        <f t="shared" si="1"/>
        <v>1</v>
      </c>
    </row>
    <row r="18" spans="1:26" x14ac:dyDescent="0.2">
      <c r="A18" s="19">
        <v>14</v>
      </c>
      <c r="B18" s="19" t="s">
        <v>88</v>
      </c>
      <c r="C18" s="21" t="s">
        <v>89</v>
      </c>
      <c r="D18" s="39">
        <v>304392.59636299999</v>
      </c>
      <c r="E18" s="39">
        <v>46369.84519700001</v>
      </c>
      <c r="F18" s="39">
        <f t="shared" si="2"/>
        <v>350762.44156000001</v>
      </c>
      <c r="H18" s="39">
        <v>98713.441754992178</v>
      </c>
      <c r="I18" s="39">
        <v>95440.421851710533</v>
      </c>
      <c r="J18" s="39">
        <f t="shared" si="3"/>
        <v>194153.86360670271</v>
      </c>
      <c r="L18" s="29">
        <f t="shared" si="4"/>
        <v>7.1215927568211587E-2</v>
      </c>
      <c r="M18" s="29">
        <f t="shared" si="4"/>
        <v>7.2265811585791873E-2</v>
      </c>
      <c r="N18" s="29">
        <f t="shared" si="4"/>
        <v>7.1352966206183963E-2</v>
      </c>
      <c r="O18" s="39"/>
      <c r="P18" s="29">
        <f t="shared" si="5"/>
        <v>5.0557639886129047E-2</v>
      </c>
      <c r="Q18" s="29">
        <f t="shared" si="5"/>
        <v>7.2655226893470842E-2</v>
      </c>
      <c r="R18" s="29">
        <f t="shared" si="5"/>
        <v>5.944516495384463E-2</v>
      </c>
      <c r="S18" s="39"/>
      <c r="T18" s="29">
        <f t="shared" si="6"/>
        <v>0.8678027071804717</v>
      </c>
      <c r="U18" s="29">
        <f t="shared" si="0"/>
        <v>0.13219729281952833</v>
      </c>
      <c r="V18" s="29">
        <f t="shared" si="0"/>
        <v>1</v>
      </c>
      <c r="W18" s="39"/>
      <c r="X18" s="29">
        <f t="shared" si="7"/>
        <v>0.50842893322460947</v>
      </c>
      <c r="Y18" s="29">
        <f t="shared" si="1"/>
        <v>0.49157106677539059</v>
      </c>
      <c r="Z18" s="29">
        <f t="shared" si="1"/>
        <v>1</v>
      </c>
    </row>
    <row r="19" spans="1:26" x14ac:dyDescent="0.2">
      <c r="A19" s="19">
        <v>15</v>
      </c>
      <c r="B19" s="19" t="s">
        <v>90</v>
      </c>
      <c r="C19" s="21" t="s">
        <v>5</v>
      </c>
      <c r="D19" s="39">
        <v>271679.46814400004</v>
      </c>
      <c r="E19" s="39">
        <v>61204.236098999987</v>
      </c>
      <c r="F19" s="39">
        <f t="shared" si="2"/>
        <v>332883.70424300001</v>
      </c>
      <c r="H19" s="39">
        <v>96679.234839530458</v>
      </c>
      <c r="I19" s="39">
        <v>106130.25142523178</v>
      </c>
      <c r="J19" s="39">
        <f t="shared" si="3"/>
        <v>202809.48626476224</v>
      </c>
      <c r="L19" s="29">
        <f t="shared" si="4"/>
        <v>6.3562338756886924E-2</v>
      </c>
      <c r="M19" s="29">
        <f t="shared" si="4"/>
        <v>9.538470045331976E-2</v>
      </c>
      <c r="N19" s="29">
        <f t="shared" si="4"/>
        <v>6.77160290987915E-2</v>
      </c>
      <c r="O19" s="39"/>
      <c r="P19" s="29">
        <f t="shared" si="5"/>
        <v>4.9515788858980697E-2</v>
      </c>
      <c r="Q19" s="29">
        <f t="shared" si="5"/>
        <v>8.0792994707651986E-2</v>
      </c>
      <c r="R19" s="29">
        <f t="shared" si="5"/>
        <v>6.209530493627051E-2</v>
      </c>
      <c r="S19" s="39"/>
      <c r="T19" s="29">
        <f t="shared" si="6"/>
        <v>0.81613928432398775</v>
      </c>
      <c r="U19" s="29">
        <f t="shared" si="0"/>
        <v>0.18386071567601228</v>
      </c>
      <c r="V19" s="29">
        <f t="shared" si="0"/>
        <v>1</v>
      </c>
      <c r="W19" s="39"/>
      <c r="X19" s="29">
        <f t="shared" si="7"/>
        <v>0.4766997669592159</v>
      </c>
      <c r="Y19" s="29">
        <f t="shared" si="1"/>
        <v>0.5233002330407841</v>
      </c>
      <c r="Z19" s="29">
        <f t="shared" si="1"/>
        <v>1</v>
      </c>
    </row>
    <row r="20" spans="1:26" x14ac:dyDescent="0.2">
      <c r="A20" s="19">
        <v>16</v>
      </c>
      <c r="B20" s="19" t="s">
        <v>91</v>
      </c>
      <c r="C20" s="21" t="s">
        <v>92</v>
      </c>
      <c r="D20" s="39">
        <v>36459.405071000001</v>
      </c>
      <c r="E20" s="39">
        <v>17584.251391999998</v>
      </c>
      <c r="F20" s="39">
        <f t="shared" si="2"/>
        <v>54043.656462999999</v>
      </c>
      <c r="H20" s="39">
        <v>25909.574093665717</v>
      </c>
      <c r="I20" s="39">
        <v>31168.375437424631</v>
      </c>
      <c r="J20" s="39">
        <f t="shared" si="3"/>
        <v>57077.949531090344</v>
      </c>
      <c r="L20" s="29">
        <f t="shared" si="4"/>
        <v>8.5300706447538118E-3</v>
      </c>
      <c r="M20" s="29">
        <f t="shared" si="4"/>
        <v>2.740445202205858E-2</v>
      </c>
      <c r="N20" s="29">
        <f t="shared" si="4"/>
        <v>1.0993694695797218E-2</v>
      </c>
      <c r="O20" s="39"/>
      <c r="P20" s="29">
        <f t="shared" si="5"/>
        <v>1.3269995386056766E-2</v>
      </c>
      <c r="Q20" s="29">
        <f t="shared" si="5"/>
        <v>2.3727319571423117E-2</v>
      </c>
      <c r="R20" s="29">
        <f t="shared" si="5"/>
        <v>1.7475872290525711E-2</v>
      </c>
      <c r="S20" s="39"/>
      <c r="T20" s="29">
        <f t="shared" si="6"/>
        <v>0.6746287623222027</v>
      </c>
      <c r="U20" s="29">
        <f t="shared" si="0"/>
        <v>0.3253712376777973</v>
      </c>
      <c r="V20" s="29">
        <f t="shared" si="0"/>
        <v>1</v>
      </c>
      <c r="W20" s="39"/>
      <c r="X20" s="29">
        <f t="shared" si="7"/>
        <v>0.45393316169412812</v>
      </c>
      <c r="Y20" s="29">
        <f t="shared" si="1"/>
        <v>0.54606683830587199</v>
      </c>
      <c r="Z20" s="29">
        <f t="shared" si="1"/>
        <v>1</v>
      </c>
    </row>
    <row r="21" spans="1:26" x14ac:dyDescent="0.2">
      <c r="A21" s="19">
        <v>17</v>
      </c>
      <c r="B21" s="19" t="s">
        <v>93</v>
      </c>
      <c r="C21" s="21" t="s">
        <v>94</v>
      </c>
      <c r="D21" s="39">
        <v>63270.693423999997</v>
      </c>
      <c r="E21" s="39">
        <v>7648.6151350000009</v>
      </c>
      <c r="F21" s="39">
        <f t="shared" si="2"/>
        <v>70919.308558999997</v>
      </c>
      <c r="H21" s="39">
        <v>18755.379225720437</v>
      </c>
      <c r="I21" s="39">
        <v>14632.312348633497</v>
      </c>
      <c r="J21" s="39">
        <f t="shared" si="3"/>
        <v>33387.691574353936</v>
      </c>
      <c r="L21" s="29">
        <f t="shared" si="4"/>
        <v>1.4802860430615293E-2</v>
      </c>
      <c r="M21" s="29">
        <f t="shared" si="4"/>
        <v>1.1920104065258046E-2</v>
      </c>
      <c r="N21" s="29">
        <f t="shared" si="4"/>
        <v>1.4426581718586493E-2</v>
      </c>
      <c r="O21" s="39"/>
      <c r="P21" s="29">
        <f t="shared" si="5"/>
        <v>9.6058620990570973E-3</v>
      </c>
      <c r="Q21" s="29">
        <f t="shared" si="5"/>
        <v>1.113903263459903E-2</v>
      </c>
      <c r="R21" s="29">
        <f t="shared" si="5"/>
        <v>1.0222494655507024E-2</v>
      </c>
      <c r="S21" s="39"/>
      <c r="T21" s="29">
        <f t="shared" si="6"/>
        <v>0.89215045534973203</v>
      </c>
      <c r="U21" s="29">
        <f t="shared" si="6"/>
        <v>0.10784954465026796</v>
      </c>
      <c r="V21" s="29">
        <f t="shared" si="6"/>
        <v>1</v>
      </c>
      <c r="W21" s="39"/>
      <c r="X21" s="29">
        <f t="shared" si="7"/>
        <v>0.5617453121594963</v>
      </c>
      <c r="Y21" s="29">
        <f t="shared" si="7"/>
        <v>0.43825468784050364</v>
      </c>
      <c r="Z21" s="29">
        <f t="shared" si="7"/>
        <v>1</v>
      </c>
    </row>
    <row r="22" spans="1:26" x14ac:dyDescent="0.2">
      <c r="A22" s="19">
        <v>18</v>
      </c>
      <c r="B22" s="19" t="s">
        <v>95</v>
      </c>
      <c r="C22" s="21" t="s">
        <v>96</v>
      </c>
      <c r="D22" s="39">
        <v>3643.8794000000003</v>
      </c>
      <c r="E22" s="39">
        <v>3804.451971</v>
      </c>
      <c r="F22" s="39">
        <f t="shared" si="2"/>
        <v>7448.3313710000002</v>
      </c>
      <c r="H22" s="39">
        <v>3342.0652038653548</v>
      </c>
      <c r="I22" s="39">
        <v>6217.6294087639089</v>
      </c>
      <c r="J22" s="39">
        <f t="shared" si="3"/>
        <v>9559.6946126292642</v>
      </c>
      <c r="L22" s="29">
        <f t="shared" si="4"/>
        <v>8.5252484626213384E-4</v>
      </c>
      <c r="M22" s="29">
        <f t="shared" si="4"/>
        <v>5.9291077672449892E-3</v>
      </c>
      <c r="N22" s="29">
        <f t="shared" si="4"/>
        <v>1.5151580489740472E-3</v>
      </c>
      <c r="O22" s="39"/>
      <c r="P22" s="29">
        <f t="shared" si="5"/>
        <v>1.7116911947246737E-3</v>
      </c>
      <c r="Q22" s="29">
        <f t="shared" si="5"/>
        <v>4.7332489386431014E-3</v>
      </c>
      <c r="R22" s="29">
        <f t="shared" si="5"/>
        <v>2.9269447056036232E-3</v>
      </c>
      <c r="S22" s="39"/>
      <c r="T22" s="29">
        <f t="shared" si="6"/>
        <v>0.48922090311226035</v>
      </c>
      <c r="U22" s="29">
        <f t="shared" si="6"/>
        <v>0.5107790968877397</v>
      </c>
      <c r="V22" s="29">
        <f t="shared" si="6"/>
        <v>1</v>
      </c>
      <c r="W22" s="39"/>
      <c r="X22" s="29">
        <f t="shared" si="7"/>
        <v>0.34959957815495168</v>
      </c>
      <c r="Y22" s="29">
        <f t="shared" si="7"/>
        <v>0.65040042184504832</v>
      </c>
      <c r="Z22" s="29">
        <f t="shared" si="7"/>
        <v>1</v>
      </c>
    </row>
    <row r="23" spans="1:26" x14ac:dyDescent="0.2">
      <c r="A23" s="19">
        <v>19</v>
      </c>
      <c r="B23" s="19" t="s">
        <v>97</v>
      </c>
      <c r="C23" s="21" t="s">
        <v>98</v>
      </c>
      <c r="D23" s="39">
        <v>398341.13646000007</v>
      </c>
      <c r="E23" s="39">
        <v>52204.144967000007</v>
      </c>
      <c r="F23" s="39">
        <f t="shared" si="2"/>
        <v>450545.28142700007</v>
      </c>
      <c r="H23" s="39">
        <v>147748.0853924804</v>
      </c>
      <c r="I23" s="39">
        <v>131078.05581543598</v>
      </c>
      <c r="J23" s="39">
        <f t="shared" si="3"/>
        <v>278826.14120791637</v>
      </c>
      <c r="L23" s="29">
        <f t="shared" si="4"/>
        <v>9.3196200763517367E-2</v>
      </c>
      <c r="M23" s="29">
        <f t="shared" si="4"/>
        <v>8.1358367450980004E-2</v>
      </c>
      <c r="N23" s="29">
        <f t="shared" si="4"/>
        <v>9.1651039082293856E-2</v>
      </c>
      <c r="O23" s="39"/>
      <c r="P23" s="29">
        <f t="shared" si="5"/>
        <v>7.5671502911206126E-2</v>
      </c>
      <c r="Q23" s="29">
        <f t="shared" si="5"/>
        <v>9.9784825980993405E-2</v>
      </c>
      <c r="R23" s="29">
        <f t="shared" si="5"/>
        <v>8.5369745673072234E-2</v>
      </c>
      <c r="S23" s="39"/>
      <c r="T23" s="29">
        <f t="shared" si="6"/>
        <v>0.88413119142729624</v>
      </c>
      <c r="U23" s="29">
        <f t="shared" si="6"/>
        <v>0.11586880857270375</v>
      </c>
      <c r="V23" s="29">
        <f t="shared" si="6"/>
        <v>1</v>
      </c>
      <c r="W23" s="39"/>
      <c r="X23" s="29">
        <f t="shared" si="7"/>
        <v>0.5298932329386824</v>
      </c>
      <c r="Y23" s="29">
        <f t="shared" si="7"/>
        <v>0.47010676706131754</v>
      </c>
      <c r="Z23" s="29">
        <f t="shared" si="7"/>
        <v>1</v>
      </c>
    </row>
    <row r="24" spans="1:26" x14ac:dyDescent="0.2">
      <c r="A24" s="19">
        <v>20</v>
      </c>
      <c r="B24" s="19" t="s">
        <v>99</v>
      </c>
      <c r="C24" s="21" t="s">
        <v>100</v>
      </c>
      <c r="D24" s="39">
        <v>17697.417357999999</v>
      </c>
      <c r="E24" s="39">
        <v>9460.3180119999997</v>
      </c>
      <c r="F24" s="39">
        <f t="shared" si="2"/>
        <v>27157.735369999999</v>
      </c>
      <c r="H24" s="39">
        <v>10814.386213823404</v>
      </c>
      <c r="I24" s="39">
        <v>15105.028721528679</v>
      </c>
      <c r="J24" s="39">
        <f t="shared" si="3"/>
        <v>25919.414935352084</v>
      </c>
      <c r="L24" s="29">
        <f t="shared" si="4"/>
        <v>4.1405014700447457E-3</v>
      </c>
      <c r="M24" s="29">
        <f t="shared" si="4"/>
        <v>1.4743580792482258E-2</v>
      </c>
      <c r="N24" s="29">
        <f t="shared" si="4"/>
        <v>5.5244939152375785E-3</v>
      </c>
      <c r="O24" s="39"/>
      <c r="P24" s="29">
        <f t="shared" si="5"/>
        <v>5.5387577828057213E-3</v>
      </c>
      <c r="Q24" s="29">
        <f t="shared" si="5"/>
        <v>1.149889394558864E-2</v>
      </c>
      <c r="R24" s="29">
        <f t="shared" si="5"/>
        <v>7.9358909872651994E-3</v>
      </c>
      <c r="S24" s="39"/>
      <c r="T24" s="29">
        <f t="shared" si="6"/>
        <v>0.65165291276641524</v>
      </c>
      <c r="U24" s="29">
        <f t="shared" si="6"/>
        <v>0.34834708723358476</v>
      </c>
      <c r="V24" s="29">
        <f t="shared" si="6"/>
        <v>1</v>
      </c>
      <c r="W24" s="39"/>
      <c r="X24" s="29">
        <f t="shared" si="7"/>
        <v>0.41723110806306873</v>
      </c>
      <c r="Y24" s="29">
        <f t="shared" si="7"/>
        <v>0.58276889193693115</v>
      </c>
      <c r="Z24" s="29">
        <f t="shared" si="7"/>
        <v>1</v>
      </c>
    </row>
    <row r="25" spans="1:26" x14ac:dyDescent="0.2">
      <c r="A25" s="19">
        <v>21</v>
      </c>
      <c r="B25" s="19" t="s">
        <v>101</v>
      </c>
      <c r="C25" s="21" t="s">
        <v>102</v>
      </c>
      <c r="D25" s="39">
        <v>169958.44450500002</v>
      </c>
      <c r="E25" s="39">
        <v>21200.002323000001</v>
      </c>
      <c r="F25" s="39">
        <f t="shared" si="2"/>
        <v>191158.44682800001</v>
      </c>
      <c r="H25" s="39">
        <v>60942.468732978909</v>
      </c>
      <c r="I25" s="39">
        <v>43688.309392352479</v>
      </c>
      <c r="J25" s="39">
        <f t="shared" si="3"/>
        <v>104630.77812533139</v>
      </c>
      <c r="L25" s="29">
        <f t="shared" si="4"/>
        <v>3.9763609293045357E-2</v>
      </c>
      <c r="M25" s="29">
        <f t="shared" si="4"/>
        <v>3.3039475697697308E-2</v>
      </c>
      <c r="N25" s="29">
        <f t="shared" si="4"/>
        <v>3.8885925573681306E-2</v>
      </c>
      <c r="O25" s="39"/>
      <c r="P25" s="29">
        <f t="shared" si="5"/>
        <v>3.1212642707980624E-2</v>
      </c>
      <c r="Q25" s="29">
        <f t="shared" si="5"/>
        <v>3.3258277466809344E-2</v>
      </c>
      <c r="R25" s="29">
        <f t="shared" si="5"/>
        <v>3.2035385489463518E-2</v>
      </c>
      <c r="S25" s="39"/>
      <c r="T25" s="29">
        <f t="shared" si="6"/>
        <v>0.88909722445027362</v>
      </c>
      <c r="U25" s="29">
        <f t="shared" si="6"/>
        <v>0.11090277554972644</v>
      </c>
      <c r="V25" s="29">
        <f t="shared" si="6"/>
        <v>1</v>
      </c>
      <c r="W25" s="39"/>
      <c r="X25" s="29">
        <f t="shared" si="7"/>
        <v>0.58245259975013586</v>
      </c>
      <c r="Y25" s="29">
        <f t="shared" si="7"/>
        <v>0.4175474002498642</v>
      </c>
      <c r="Z25" s="29">
        <f t="shared" si="7"/>
        <v>1</v>
      </c>
    </row>
    <row r="26" spans="1:26" x14ac:dyDescent="0.2">
      <c r="A26" s="19">
        <v>22</v>
      </c>
      <c r="B26" s="19" t="s">
        <v>103</v>
      </c>
      <c r="C26" s="21" t="s">
        <v>104</v>
      </c>
      <c r="D26" s="39">
        <v>121979.04725600001</v>
      </c>
      <c r="E26" s="39">
        <v>15116.182116000002</v>
      </c>
      <c r="F26" s="39">
        <f t="shared" si="2"/>
        <v>137095.229372</v>
      </c>
      <c r="H26" s="39">
        <v>40790.269494601518</v>
      </c>
      <c r="I26" s="39">
        <v>31655.628211477291</v>
      </c>
      <c r="J26" s="39">
        <f t="shared" si="3"/>
        <v>72445.897706078802</v>
      </c>
      <c r="L26" s="29">
        <f t="shared" si="4"/>
        <v>2.8538312357188043E-2</v>
      </c>
      <c r="M26" s="29">
        <f t="shared" si="4"/>
        <v>2.3558050798971542E-2</v>
      </c>
      <c r="N26" s="29">
        <f t="shared" si="4"/>
        <v>2.7888251732151485E-2</v>
      </c>
      <c r="O26" s="39"/>
      <c r="P26" s="29">
        <f t="shared" si="5"/>
        <v>2.0891377296769466E-2</v>
      </c>
      <c r="Q26" s="29">
        <f t="shared" si="5"/>
        <v>2.4098246901441356E-2</v>
      </c>
      <c r="R26" s="29">
        <f t="shared" si="5"/>
        <v>2.2181162194593252E-2</v>
      </c>
      <c r="S26" s="39"/>
      <c r="T26" s="29">
        <f t="shared" si="6"/>
        <v>0.88973954684460166</v>
      </c>
      <c r="U26" s="29">
        <f t="shared" si="6"/>
        <v>0.11026045315539838</v>
      </c>
      <c r="V26" s="29">
        <f t="shared" si="6"/>
        <v>1</v>
      </c>
      <c r="W26" s="39"/>
      <c r="X26" s="29">
        <f t="shared" si="7"/>
        <v>0.56304457237996075</v>
      </c>
      <c r="Y26" s="29">
        <f t="shared" si="7"/>
        <v>0.43695542762003936</v>
      </c>
      <c r="Z26" s="29">
        <f t="shared" si="7"/>
        <v>1</v>
      </c>
    </row>
    <row r="27" spans="1:26" x14ac:dyDescent="0.2">
      <c r="A27" s="19">
        <v>23</v>
      </c>
      <c r="B27" s="19" t="s">
        <v>105</v>
      </c>
      <c r="C27" s="21" t="s">
        <v>106</v>
      </c>
      <c r="D27" s="39">
        <v>979.9480699999998</v>
      </c>
      <c r="E27" s="39">
        <v>9490.4239969999981</v>
      </c>
      <c r="F27" s="39">
        <f t="shared" si="2"/>
        <v>10470.372066999998</v>
      </c>
      <c r="H27" s="39">
        <v>910.52309991443224</v>
      </c>
      <c r="I27" s="39">
        <v>17387.764428178263</v>
      </c>
      <c r="J27" s="39">
        <f t="shared" si="3"/>
        <v>18298.287528092696</v>
      </c>
      <c r="L27" s="29">
        <f t="shared" si="4"/>
        <v>2.2926940933380629E-4</v>
      </c>
      <c r="M27" s="29">
        <f t="shared" si="4"/>
        <v>1.4790499936386481E-2</v>
      </c>
      <c r="N27" s="29">
        <f t="shared" si="4"/>
        <v>2.1299090659198435E-3</v>
      </c>
      <c r="O27" s="39"/>
      <c r="P27" s="29">
        <f t="shared" si="5"/>
        <v>4.663387090456474E-4</v>
      </c>
      <c r="Q27" s="29">
        <f t="shared" si="5"/>
        <v>1.3236655341511059E-2</v>
      </c>
      <c r="R27" s="29">
        <f t="shared" si="5"/>
        <v>5.6024881517876546E-3</v>
      </c>
      <c r="S27" s="39"/>
      <c r="T27" s="29">
        <f t="shared" si="6"/>
        <v>9.3592478254765341E-2</v>
      </c>
      <c r="U27" s="29">
        <f t="shared" si="6"/>
        <v>0.90640752174523465</v>
      </c>
      <c r="V27" s="29">
        <f t="shared" si="6"/>
        <v>1</v>
      </c>
      <c r="W27" s="39"/>
      <c r="X27" s="29">
        <f t="shared" si="7"/>
        <v>4.9760017079004751E-2</v>
      </c>
      <c r="Y27" s="29">
        <f t="shared" si="7"/>
        <v>0.95023998292099521</v>
      </c>
      <c r="Z27" s="29">
        <f t="shared" si="7"/>
        <v>1</v>
      </c>
    </row>
    <row r="28" spans="1:26" x14ac:dyDescent="0.2">
      <c r="A28" s="19">
        <v>24</v>
      </c>
      <c r="B28" s="19" t="s">
        <v>107</v>
      </c>
      <c r="C28" s="21" t="s">
        <v>108</v>
      </c>
      <c r="D28" s="39">
        <v>118840.601001</v>
      </c>
      <c r="E28" s="39">
        <v>11281.971598000002</v>
      </c>
      <c r="F28" s="39">
        <f t="shared" si="2"/>
        <v>130122.57259900001</v>
      </c>
      <c r="H28" s="39">
        <v>45474.909990225562</v>
      </c>
      <c r="I28" s="39">
        <v>27237.696561395551</v>
      </c>
      <c r="J28" s="39">
        <f t="shared" si="3"/>
        <v>72712.606551621109</v>
      </c>
      <c r="L28" s="29">
        <f t="shared" si="4"/>
        <v>2.7804039040940021E-2</v>
      </c>
      <c r="M28" s="29">
        <f t="shared" si="4"/>
        <v>1.7582565358015705E-2</v>
      </c>
      <c r="N28" s="29">
        <f t="shared" si="4"/>
        <v>2.6469856590190185E-2</v>
      </c>
      <c r="O28" s="39"/>
      <c r="P28" s="29">
        <f t="shared" si="5"/>
        <v>2.3290689517708817E-2</v>
      </c>
      <c r="Q28" s="29">
        <f t="shared" si="5"/>
        <v>2.0735040618308376E-2</v>
      </c>
      <c r="R28" s="29">
        <f t="shared" si="5"/>
        <v>2.2262821920665088E-2</v>
      </c>
      <c r="S28" s="39"/>
      <c r="T28" s="29">
        <f t="shared" si="6"/>
        <v>0.91329735208380969</v>
      </c>
      <c r="U28" s="29">
        <f t="shared" si="6"/>
        <v>8.6702647916190242E-2</v>
      </c>
      <c r="V28" s="29">
        <f t="shared" si="6"/>
        <v>1</v>
      </c>
      <c r="W28" s="39"/>
      <c r="X28" s="29">
        <f t="shared" si="7"/>
        <v>0.62540613171309445</v>
      </c>
      <c r="Y28" s="29">
        <f t="shared" si="7"/>
        <v>0.37459386828690566</v>
      </c>
      <c r="Z28" s="29">
        <f t="shared" si="7"/>
        <v>1</v>
      </c>
    </row>
    <row r="29" spans="1:26" x14ac:dyDescent="0.2">
      <c r="A29" s="19">
        <v>25</v>
      </c>
      <c r="B29" s="19" t="s">
        <v>109</v>
      </c>
      <c r="C29" s="21" t="s">
        <v>110</v>
      </c>
      <c r="D29" s="39">
        <v>17437.403323000002</v>
      </c>
      <c r="E29" s="39">
        <v>16986.365602999998</v>
      </c>
      <c r="F29" s="39">
        <f t="shared" si="2"/>
        <v>34423.768926000004</v>
      </c>
      <c r="H29" s="39">
        <v>14213.459460418357</v>
      </c>
      <c r="I29" s="39">
        <v>29185.232076070872</v>
      </c>
      <c r="J29" s="39">
        <f t="shared" si="3"/>
        <v>43398.691536489227</v>
      </c>
      <c r="L29" s="29">
        <f t="shared" si="4"/>
        <v>4.0796683850599985E-3</v>
      </c>
      <c r="M29" s="29">
        <f t="shared" si="4"/>
        <v>2.6472667548892128E-2</v>
      </c>
      <c r="N29" s="29">
        <f t="shared" si="4"/>
        <v>7.0025684903502116E-3</v>
      </c>
      <c r="O29" s="39"/>
      <c r="P29" s="29">
        <f t="shared" si="5"/>
        <v>7.2796465421547723E-3</v>
      </c>
      <c r="Q29" s="29">
        <f t="shared" si="5"/>
        <v>2.2217626633295611E-2</v>
      </c>
      <c r="R29" s="29">
        <f t="shared" si="5"/>
        <v>1.3287618022341328E-2</v>
      </c>
      <c r="S29" s="39"/>
      <c r="T29" s="29">
        <f t="shared" si="6"/>
        <v>0.50655125417803004</v>
      </c>
      <c r="U29" s="29">
        <f t="shared" si="6"/>
        <v>0.49344874582196979</v>
      </c>
      <c r="V29" s="29">
        <f t="shared" si="6"/>
        <v>1</v>
      </c>
      <c r="W29" s="39"/>
      <c r="X29" s="29">
        <f t="shared" si="7"/>
        <v>0.3275089399519755</v>
      </c>
      <c r="Y29" s="29">
        <f t="shared" si="7"/>
        <v>0.67249106004802461</v>
      </c>
      <c r="Z29" s="29">
        <f t="shared" si="7"/>
        <v>1</v>
      </c>
    </row>
    <row r="30" spans="1:26" x14ac:dyDescent="0.2">
      <c r="A30" s="19">
        <v>26</v>
      </c>
      <c r="B30" s="19" t="s">
        <v>111</v>
      </c>
      <c r="C30" s="21" t="s">
        <v>112</v>
      </c>
      <c r="D30" s="39">
        <v>262142.67121600002</v>
      </c>
      <c r="E30" s="39">
        <v>19474.456613999999</v>
      </c>
      <c r="F30" s="39">
        <f t="shared" si="2"/>
        <v>281617.12783000001</v>
      </c>
      <c r="H30" s="39">
        <v>105837.83544607784</v>
      </c>
      <c r="I30" s="39">
        <v>53055.954871304086</v>
      </c>
      <c r="J30" s="39">
        <f t="shared" si="3"/>
        <v>158893.79031738191</v>
      </c>
      <c r="L30" s="29">
        <f t="shared" si="4"/>
        <v>6.1331102362269588E-2</v>
      </c>
      <c r="M30" s="29">
        <f t="shared" si="4"/>
        <v>3.0350271958510932E-2</v>
      </c>
      <c r="N30" s="29">
        <f t="shared" si="4"/>
        <v>5.7287254917511868E-2</v>
      </c>
      <c r="O30" s="39"/>
      <c r="P30" s="29">
        <f t="shared" si="5"/>
        <v>5.4206510032252811E-2</v>
      </c>
      <c r="Q30" s="29">
        <f t="shared" si="5"/>
        <v>4.0389515935016378E-2</v>
      </c>
      <c r="R30" s="29">
        <f t="shared" si="5"/>
        <v>4.8649392806789787E-2</v>
      </c>
      <c r="S30" s="39"/>
      <c r="T30" s="29">
        <f t="shared" si="6"/>
        <v>0.93084775502093797</v>
      </c>
      <c r="U30" s="29">
        <f t="shared" si="6"/>
        <v>6.9152244979062069E-2</v>
      </c>
      <c r="V30" s="29">
        <f t="shared" si="6"/>
        <v>1</v>
      </c>
      <c r="W30" s="39"/>
      <c r="X30" s="29">
        <f t="shared" si="7"/>
        <v>0.66609170336154977</v>
      </c>
      <c r="Y30" s="29">
        <f t="shared" si="7"/>
        <v>0.33390829663845034</v>
      </c>
      <c r="Z30" s="29">
        <f t="shared" si="7"/>
        <v>1</v>
      </c>
    </row>
    <row r="31" spans="1:26" x14ac:dyDescent="0.2">
      <c r="A31" s="19">
        <v>27</v>
      </c>
      <c r="B31" s="19" t="s">
        <v>113</v>
      </c>
      <c r="C31" s="21" t="s">
        <v>114</v>
      </c>
      <c r="D31" s="39">
        <v>166236.89586599998</v>
      </c>
      <c r="E31" s="39">
        <v>10595.398154</v>
      </c>
      <c r="F31" s="39">
        <f t="shared" si="2"/>
        <v>176832.29401999997</v>
      </c>
      <c r="H31" s="39">
        <v>182342.67891321995</v>
      </c>
      <c r="I31" s="39">
        <v>19880.789793571399</v>
      </c>
      <c r="J31" s="39">
        <f t="shared" si="3"/>
        <v>202223.46870679135</v>
      </c>
      <c r="L31" s="29">
        <f t="shared" si="4"/>
        <v>3.889291289147933E-2</v>
      </c>
      <c r="M31" s="29">
        <f t="shared" si="4"/>
        <v>1.6512564219708641E-2</v>
      </c>
      <c r="N31" s="29">
        <f t="shared" si="4"/>
        <v>3.5971664022109232E-2</v>
      </c>
      <c r="O31" s="39"/>
      <c r="P31" s="29">
        <f t="shared" si="5"/>
        <v>9.3389667429971984E-2</v>
      </c>
      <c r="Q31" s="29">
        <f t="shared" si="5"/>
        <v>1.5134502396873481E-2</v>
      </c>
      <c r="R31" s="29">
        <f t="shared" si="5"/>
        <v>6.1915880691229497E-2</v>
      </c>
      <c r="S31" s="39"/>
      <c r="T31" s="29">
        <f t="shared" si="6"/>
        <v>0.94008222190002444</v>
      </c>
      <c r="U31" s="29">
        <f t="shared" si="6"/>
        <v>5.9917778099975602E-2</v>
      </c>
      <c r="V31" s="29">
        <f t="shared" si="6"/>
        <v>1</v>
      </c>
      <c r="W31" s="39"/>
      <c r="X31" s="29">
        <f t="shared" si="7"/>
        <v>0.90168900810223451</v>
      </c>
      <c r="Y31" s="29">
        <f t="shared" si="7"/>
        <v>9.8310991897765501E-2</v>
      </c>
      <c r="Z31" s="29">
        <f t="shared" si="7"/>
        <v>1</v>
      </c>
    </row>
    <row r="32" spans="1:26" x14ac:dyDescent="0.2">
      <c r="A32" s="19">
        <v>28</v>
      </c>
      <c r="B32" s="19" t="s">
        <v>115</v>
      </c>
      <c r="C32" s="21" t="s">
        <v>116</v>
      </c>
      <c r="D32" s="39">
        <v>240458.56056800002</v>
      </c>
      <c r="E32" s="39">
        <v>19221.133093000004</v>
      </c>
      <c r="F32" s="39">
        <f t="shared" si="2"/>
        <v>259679.69366100003</v>
      </c>
      <c r="H32" s="39">
        <v>79641.533803239567</v>
      </c>
      <c r="I32" s="39">
        <v>45039.642807438482</v>
      </c>
      <c r="J32" s="39">
        <f t="shared" si="3"/>
        <v>124681.17661067806</v>
      </c>
      <c r="L32" s="29">
        <f t="shared" si="4"/>
        <v>5.6257871042781543E-2</v>
      </c>
      <c r="M32" s="29">
        <f t="shared" si="4"/>
        <v>2.9955475949141906E-2</v>
      </c>
      <c r="N32" s="29">
        <f t="shared" si="4"/>
        <v>5.2824687625673446E-2</v>
      </c>
      <c r="O32" s="39"/>
      <c r="P32" s="29">
        <f t="shared" si="5"/>
        <v>4.0789662627678872E-2</v>
      </c>
      <c r="Q32" s="29">
        <f t="shared" si="5"/>
        <v>3.4286997101288227E-2</v>
      </c>
      <c r="R32" s="29">
        <f t="shared" si="5"/>
        <v>3.8174327168039528E-2</v>
      </c>
      <c r="S32" s="39"/>
      <c r="T32" s="29">
        <f t="shared" si="6"/>
        <v>0.92598137797369584</v>
      </c>
      <c r="U32" s="29">
        <f t="shared" si="6"/>
        <v>7.4018622026304118E-2</v>
      </c>
      <c r="V32" s="29">
        <f t="shared" si="6"/>
        <v>1</v>
      </c>
      <c r="W32" s="39"/>
      <c r="X32" s="29">
        <f t="shared" si="7"/>
        <v>0.6387614872445696</v>
      </c>
      <c r="Y32" s="29">
        <f t="shared" si="7"/>
        <v>0.36123851275543029</v>
      </c>
      <c r="Z32" s="29">
        <f t="shared" si="7"/>
        <v>1</v>
      </c>
    </row>
    <row r="33" spans="1:31" x14ac:dyDescent="0.2">
      <c r="A33" s="19">
        <v>29</v>
      </c>
      <c r="B33" s="19" t="s">
        <v>117</v>
      </c>
      <c r="C33" s="21" t="s">
        <v>118</v>
      </c>
      <c r="D33" s="39">
        <v>18604.250090999998</v>
      </c>
      <c r="E33" s="39">
        <v>3043.2401019999998</v>
      </c>
      <c r="F33" s="39">
        <f t="shared" si="2"/>
        <v>21647.490192999998</v>
      </c>
      <c r="H33" s="39">
        <v>8806.4832271196865</v>
      </c>
      <c r="I33" s="39">
        <v>5820.7131416145676</v>
      </c>
      <c r="J33" s="39">
        <f t="shared" si="3"/>
        <v>14627.196368734254</v>
      </c>
      <c r="L33" s="29">
        <f t="shared" si="4"/>
        <v>4.3526647585131551E-3</v>
      </c>
      <c r="M33" s="29">
        <f t="shared" si="4"/>
        <v>4.7427852063583404E-3</v>
      </c>
      <c r="N33" s="29">
        <f t="shared" si="4"/>
        <v>4.403586168804827E-3</v>
      </c>
      <c r="O33" s="39"/>
      <c r="P33" s="29">
        <f t="shared" si="5"/>
        <v>4.5103787259796971E-3</v>
      </c>
      <c r="Q33" s="29">
        <f t="shared" si="5"/>
        <v>4.4310914157829062E-3</v>
      </c>
      <c r="R33" s="29">
        <f t="shared" si="5"/>
        <v>4.4784898162679001E-3</v>
      </c>
      <c r="S33" s="39"/>
      <c r="T33" s="29">
        <f t="shared" si="6"/>
        <v>0.85941834019243157</v>
      </c>
      <c r="U33" s="29">
        <f t="shared" si="6"/>
        <v>0.14058165980756843</v>
      </c>
      <c r="V33" s="29">
        <f t="shared" si="6"/>
        <v>1</v>
      </c>
      <c r="W33" s="39"/>
      <c r="X33" s="29">
        <f t="shared" si="7"/>
        <v>0.6020622821433923</v>
      </c>
      <c r="Y33" s="29">
        <f t="shared" si="7"/>
        <v>0.39793771785660764</v>
      </c>
      <c r="Z33" s="29">
        <f t="shared" si="7"/>
        <v>1</v>
      </c>
    </row>
    <row r="34" spans="1:31" x14ac:dyDescent="0.2">
      <c r="A34" s="19">
        <v>30</v>
      </c>
      <c r="B34" s="19" t="s">
        <v>119</v>
      </c>
      <c r="C34" s="21" t="s">
        <v>120</v>
      </c>
      <c r="D34" s="39">
        <v>117272.908151</v>
      </c>
      <c r="E34" s="39">
        <v>30379.312795000005</v>
      </c>
      <c r="F34" s="39">
        <f t="shared" si="2"/>
        <v>147652.22094600002</v>
      </c>
      <c r="H34" s="39">
        <v>78177.687497611681</v>
      </c>
      <c r="I34" s="39">
        <v>50271.27001813105</v>
      </c>
      <c r="J34" s="39">
        <f t="shared" si="3"/>
        <v>128448.95751574273</v>
      </c>
      <c r="L34" s="29">
        <f t="shared" si="4"/>
        <v>2.7437260407724966E-2</v>
      </c>
      <c r="M34" s="29">
        <f t="shared" si="4"/>
        <v>4.7345115887756757E-2</v>
      </c>
      <c r="N34" s="29">
        <f t="shared" si="4"/>
        <v>3.0035781153113564E-2</v>
      </c>
      <c r="O34" s="39"/>
      <c r="P34" s="29">
        <f t="shared" si="5"/>
        <v>4.0039930746662449E-2</v>
      </c>
      <c r="Q34" s="29">
        <f t="shared" si="5"/>
        <v>3.8269639409863818E-2</v>
      </c>
      <c r="R34" s="29">
        <f t="shared" si="5"/>
        <v>3.9327929539122002E-2</v>
      </c>
      <c r="S34" s="39"/>
      <c r="T34" s="29">
        <f t="shared" si="6"/>
        <v>0.79425089172136143</v>
      </c>
      <c r="U34" s="29">
        <f t="shared" si="6"/>
        <v>0.20574910827863846</v>
      </c>
      <c r="V34" s="29">
        <f t="shared" si="6"/>
        <v>1</v>
      </c>
      <c r="W34" s="39"/>
      <c r="X34" s="29">
        <f t="shared" si="7"/>
        <v>0.60862843116519816</v>
      </c>
      <c r="Y34" s="29">
        <f t="shared" si="7"/>
        <v>0.3913715688348019</v>
      </c>
      <c r="Z34" s="29">
        <f t="shared" si="7"/>
        <v>1</v>
      </c>
    </row>
    <row r="35" spans="1:31" x14ac:dyDescent="0.2">
      <c r="A35" s="19">
        <v>31</v>
      </c>
      <c r="B35" s="19" t="s">
        <v>121</v>
      </c>
      <c r="C35" s="21" t="s">
        <v>122</v>
      </c>
      <c r="D35" s="39">
        <v>9919.4214630000024</v>
      </c>
      <c r="E35" s="39">
        <v>10335.673013000001</v>
      </c>
      <c r="F35" s="39">
        <f t="shared" si="2"/>
        <v>20255.094476000006</v>
      </c>
      <c r="H35" s="39">
        <v>4857.6830118937742</v>
      </c>
      <c r="I35" s="39">
        <v>16865.580926658462</v>
      </c>
      <c r="J35" s="39">
        <f t="shared" si="3"/>
        <v>21723.263938552234</v>
      </c>
      <c r="L35" s="29">
        <f t="shared" si="4"/>
        <v>2.3207555271322609E-3</v>
      </c>
      <c r="M35" s="29">
        <f t="shared" si="4"/>
        <v>1.610779150537546E-2</v>
      </c>
      <c r="N35" s="29">
        <f t="shared" si="4"/>
        <v>4.1203415771123011E-3</v>
      </c>
      <c r="O35" s="39"/>
      <c r="P35" s="29">
        <f t="shared" si="5"/>
        <v>2.4879386639750298E-3</v>
      </c>
      <c r="Q35" s="29">
        <f t="shared" si="5"/>
        <v>1.2839136553906619E-2</v>
      </c>
      <c r="R35" s="29">
        <f t="shared" si="5"/>
        <v>6.6511321699938685E-3</v>
      </c>
      <c r="S35" s="39"/>
      <c r="T35" s="29">
        <f t="shared" si="6"/>
        <v>0.4897247689835954</v>
      </c>
      <c r="U35" s="29">
        <f t="shared" si="6"/>
        <v>0.51027523101640448</v>
      </c>
      <c r="V35" s="29">
        <f t="shared" si="6"/>
        <v>1</v>
      </c>
      <c r="W35" s="39"/>
      <c r="X35" s="29">
        <f t="shared" si="7"/>
        <v>0.22361662711618827</v>
      </c>
      <c r="Y35" s="29">
        <f t="shared" si="7"/>
        <v>0.77638337288381187</v>
      </c>
      <c r="Z35" s="29">
        <f t="shared" si="7"/>
        <v>1</v>
      </c>
    </row>
    <row r="36" spans="1:31" x14ac:dyDescent="0.2">
      <c r="A36" s="19">
        <v>32</v>
      </c>
      <c r="B36" s="19" t="s">
        <v>123</v>
      </c>
      <c r="C36" s="21" t="s">
        <v>124</v>
      </c>
      <c r="D36" s="39">
        <v>30136.473688000005</v>
      </c>
      <c r="E36" s="39">
        <v>4749.0522949999995</v>
      </c>
      <c r="F36" s="39">
        <f t="shared" si="2"/>
        <v>34885.525983000007</v>
      </c>
      <c r="H36" s="39">
        <v>24600.663776723588</v>
      </c>
      <c r="I36" s="39">
        <v>9111.4431302118301</v>
      </c>
      <c r="J36" s="39">
        <f t="shared" si="3"/>
        <v>33712.10690693542</v>
      </c>
      <c r="L36" s="29">
        <f t="shared" si="4"/>
        <v>7.0507527218779641E-3</v>
      </c>
      <c r="M36" s="29">
        <f t="shared" si="4"/>
        <v>7.4012349384281759E-3</v>
      </c>
      <c r="N36" s="29">
        <f t="shared" si="4"/>
        <v>7.0965002566392554E-3</v>
      </c>
      <c r="O36" s="39"/>
      <c r="P36" s="29">
        <f t="shared" si="5"/>
        <v>1.2599616405538113E-2</v>
      </c>
      <c r="Q36" s="29">
        <f t="shared" si="5"/>
        <v>6.9362011934635233E-3</v>
      </c>
      <c r="R36" s="29">
        <f t="shared" si="5"/>
        <v>1.0321822696683317E-2</v>
      </c>
      <c r="S36" s="39"/>
      <c r="T36" s="29">
        <f t="shared" si="6"/>
        <v>0.86386754502958474</v>
      </c>
      <c r="U36" s="29">
        <f t="shared" si="6"/>
        <v>0.13613245497041523</v>
      </c>
      <c r="V36" s="29">
        <f t="shared" si="6"/>
        <v>1</v>
      </c>
      <c r="W36" s="39"/>
      <c r="X36" s="29">
        <f t="shared" si="7"/>
        <v>0.72972786437333637</v>
      </c>
      <c r="Y36" s="29">
        <f t="shared" si="7"/>
        <v>0.27027213562666352</v>
      </c>
      <c r="Z36" s="29">
        <f t="shared" si="7"/>
        <v>1</v>
      </c>
    </row>
    <row r="38" spans="1:31" s="3" customFormat="1" x14ac:dyDescent="0.2">
      <c r="C38" s="40" t="s">
        <v>42</v>
      </c>
      <c r="D38" s="41">
        <f>SUM(D5:D36)</f>
        <v>4274220.7643289994</v>
      </c>
      <c r="E38" s="41">
        <f t="shared" ref="E38:R38" si="8">SUM(E5:E36)</f>
        <v>641656.74168000009</v>
      </c>
      <c r="F38" s="41">
        <f t="shared" si="8"/>
        <v>4915877.5060089994</v>
      </c>
      <c r="G38" s="41"/>
      <c r="H38" s="41">
        <f t="shared" si="8"/>
        <v>1952493.0747820593</v>
      </c>
      <c r="I38" s="41">
        <f t="shared" si="8"/>
        <v>1313607.0993439741</v>
      </c>
      <c r="J38" s="41">
        <f t="shared" si="8"/>
        <v>3266100.1741260332</v>
      </c>
      <c r="K38" s="41"/>
      <c r="L38" s="42">
        <f t="shared" si="8"/>
        <v>1.0000000000000002</v>
      </c>
      <c r="M38" s="42">
        <f t="shared" si="8"/>
        <v>0.99999999999999967</v>
      </c>
      <c r="N38" s="42">
        <f t="shared" si="8"/>
        <v>1.0000000000000002</v>
      </c>
      <c r="O38" s="42"/>
      <c r="P38" s="42">
        <f t="shared" si="8"/>
        <v>1.0000000000000002</v>
      </c>
      <c r="Q38" s="42">
        <f t="shared" si="8"/>
        <v>0.99999999999999989</v>
      </c>
      <c r="R38" s="42">
        <f t="shared" si="8"/>
        <v>0.99999999999999989</v>
      </c>
      <c r="T38" s="29">
        <f t="shared" ref="T38:V38" si="9">D38/$F38</f>
        <v>0.86947259346969874</v>
      </c>
      <c r="U38" s="29">
        <f t="shared" si="9"/>
        <v>0.13052740653030126</v>
      </c>
      <c r="V38" s="29">
        <f t="shared" si="9"/>
        <v>1</v>
      </c>
      <c r="X38" s="29">
        <f t="shared" ref="X38:Z38" si="10">H38/$J38</f>
        <v>0.59780563077938098</v>
      </c>
      <c r="Y38" s="29">
        <f t="shared" si="10"/>
        <v>0.40219436922061913</v>
      </c>
      <c r="Z38" s="29">
        <f t="shared" si="10"/>
        <v>1</v>
      </c>
    </row>
    <row r="40" spans="1:31" x14ac:dyDescent="0.2">
      <c r="E40" s="43" t="s">
        <v>52</v>
      </c>
      <c r="F40" s="44">
        <f>F38-SUM('[1]IIOS 2013'!AWJ7:AWJ1190)</f>
        <v>-1.6763806343078613E-8</v>
      </c>
    </row>
    <row r="43" spans="1:31" s="47" customFormat="1" x14ac:dyDescent="0.2">
      <c r="A43" s="45"/>
      <c r="B43" s="45"/>
      <c r="C43" s="46"/>
      <c r="D43" s="115" t="s">
        <v>125</v>
      </c>
      <c r="E43" s="115"/>
      <c r="F43" s="115"/>
      <c r="H43" s="115" t="s">
        <v>0</v>
      </c>
      <c r="I43" s="115"/>
      <c r="J43" s="115"/>
      <c r="L43" s="115" t="s">
        <v>125</v>
      </c>
      <c r="M43" s="115"/>
      <c r="N43" s="115"/>
      <c r="P43" s="115" t="s">
        <v>0</v>
      </c>
      <c r="Q43" s="115"/>
      <c r="R43" s="115"/>
      <c r="T43" s="115" t="s">
        <v>125</v>
      </c>
      <c r="U43" s="115"/>
      <c r="V43" s="115"/>
      <c r="X43" s="115" t="s">
        <v>0</v>
      </c>
      <c r="Y43" s="115"/>
      <c r="Z43" s="115"/>
    </row>
    <row r="44" spans="1:31" s="48" customFormat="1" ht="38.25" x14ac:dyDescent="0.25">
      <c r="A44" s="14"/>
      <c r="B44" s="14"/>
      <c r="C44" s="14"/>
      <c r="D44" s="48" t="s">
        <v>7</v>
      </c>
      <c r="E44" s="48" t="s">
        <v>126</v>
      </c>
      <c r="F44" s="48" t="s">
        <v>1</v>
      </c>
      <c r="H44" s="48" t="s">
        <v>7</v>
      </c>
      <c r="I44" s="48" t="s">
        <v>126</v>
      </c>
      <c r="J44" s="48" t="s">
        <v>1</v>
      </c>
      <c r="L44" s="48" t="s">
        <v>7</v>
      </c>
      <c r="M44" s="48" t="s">
        <v>126</v>
      </c>
      <c r="N44" s="48" t="s">
        <v>1</v>
      </c>
      <c r="P44" s="48" t="s">
        <v>7</v>
      </c>
      <c r="Q44" s="48" t="s">
        <v>126</v>
      </c>
      <c r="R44" s="48" t="s">
        <v>1</v>
      </c>
      <c r="T44" s="48" t="s">
        <v>7</v>
      </c>
      <c r="U44" s="48" t="s">
        <v>126</v>
      </c>
      <c r="V44" s="48" t="s">
        <v>1</v>
      </c>
      <c r="X44" s="48" t="s">
        <v>7</v>
      </c>
      <c r="Y44" s="48" t="s">
        <v>126</v>
      </c>
      <c r="Z44" s="48" t="s">
        <v>1</v>
      </c>
    </row>
    <row r="45" spans="1:31" x14ac:dyDescent="0.2">
      <c r="A45" s="19">
        <v>1</v>
      </c>
      <c r="B45" s="19" t="s">
        <v>63</v>
      </c>
      <c r="C45" s="21" t="s">
        <v>64</v>
      </c>
      <c r="D45" s="39">
        <v>29288.783791140169</v>
      </c>
      <c r="E45" s="39">
        <v>10145.794228622333</v>
      </c>
      <c r="F45" s="39">
        <f>SUM(D45:E45)</f>
        <v>39434.578019762499</v>
      </c>
      <c r="H45" s="39">
        <v>90.470587243278715</v>
      </c>
      <c r="I45" s="39">
        <v>5808.5399732707401</v>
      </c>
      <c r="J45" s="39">
        <f>SUM(H45:I45)</f>
        <v>5899.0105605140188</v>
      </c>
      <c r="L45" s="29">
        <f>D45/D$78</f>
        <v>1.5161260936301324E-2</v>
      </c>
      <c r="M45" s="29">
        <f>E45/E$78</f>
        <v>1.3778484311917487E-2</v>
      </c>
      <c r="N45" s="29">
        <f>F45/F$78</f>
        <v>1.4779647625177379E-2</v>
      </c>
      <c r="O45" s="39"/>
      <c r="P45" s="29">
        <f>H45/H$78</f>
        <v>4.3756474731215314E-3</v>
      </c>
      <c r="Q45" s="29">
        <f>I45/I$78</f>
        <v>1.0062319398153835E-2</v>
      </c>
      <c r="R45" s="29">
        <f>J45/J$78</f>
        <v>9.8656797459585402E-3</v>
      </c>
      <c r="S45" s="39"/>
      <c r="T45" s="29">
        <f>D45/$F45</f>
        <v>0.74271832645101965</v>
      </c>
      <c r="U45" s="29">
        <f t="shared" ref="U45:V76" si="11">E45/$F45</f>
        <v>0.25728167354898041</v>
      </c>
      <c r="V45" s="29">
        <f t="shared" si="11"/>
        <v>1</v>
      </c>
      <c r="W45" s="39"/>
      <c r="X45" s="29">
        <f>H45/$J45</f>
        <v>1.5336569805258228E-2</v>
      </c>
      <c r="Y45" s="29">
        <f t="shared" ref="Y45:Z76" si="12">I45/$J45</f>
        <v>0.98466343019474178</v>
      </c>
      <c r="Z45" s="29">
        <f t="shared" si="12"/>
        <v>1</v>
      </c>
      <c r="AB45" s="49">
        <f>M45/L5</f>
        <v>0.58352863553755407</v>
      </c>
      <c r="AC45" s="50">
        <f>M45-L5</f>
        <v>-9.8338690033993714E-3</v>
      </c>
      <c r="AD45" s="51">
        <f>+P5*$E$78</f>
        <v>11079.900778250989</v>
      </c>
      <c r="AE45" s="52">
        <f>+E45-AD45</f>
        <v>-934.10654962865556</v>
      </c>
    </row>
    <row r="46" spans="1:31" x14ac:dyDescent="0.2">
      <c r="A46" s="19">
        <v>2</v>
      </c>
      <c r="B46" s="19" t="s">
        <v>65</v>
      </c>
      <c r="C46" s="21" t="s">
        <v>66</v>
      </c>
      <c r="D46" s="39">
        <v>76770.87206273296</v>
      </c>
      <c r="E46" s="39">
        <v>32091.822561030222</v>
      </c>
      <c r="F46" s="39">
        <f t="shared" ref="F46:F76" si="13">SUM(D46:E46)</f>
        <v>108862.69462376318</v>
      </c>
      <c r="H46" s="39">
        <v>121.54321048745129</v>
      </c>
      <c r="I46" s="39">
        <v>16060.641856892269</v>
      </c>
      <c r="J46" s="39">
        <f t="shared" ref="J46:J76" si="14">SUM(H46:I46)</f>
        <v>16182.18506737972</v>
      </c>
      <c r="L46" s="29">
        <f t="shared" ref="L46:N76" si="15">D46/D$78</f>
        <v>3.9740237489908736E-2</v>
      </c>
      <c r="M46" s="29">
        <f t="shared" si="15"/>
        <v>4.3582263126386744E-2</v>
      </c>
      <c r="N46" s="29">
        <f t="shared" si="15"/>
        <v>4.0800544772158866E-2</v>
      </c>
      <c r="O46" s="39"/>
      <c r="P46" s="29">
        <f t="shared" ref="P46:R76" si="16">H46/H$78</f>
        <v>5.8784877831552446E-3</v>
      </c>
      <c r="Q46" s="29">
        <f t="shared" si="16"/>
        <v>2.7822363080409133E-2</v>
      </c>
      <c r="R46" s="29">
        <f t="shared" si="16"/>
        <v>2.7063564953287631E-2</v>
      </c>
      <c r="S46" s="39"/>
      <c r="T46" s="29">
        <f t="shared" ref="T46:T76" si="17">D46/$F46</f>
        <v>0.70520826558683192</v>
      </c>
      <c r="U46" s="29">
        <f t="shared" si="11"/>
        <v>0.29479173441316814</v>
      </c>
      <c r="V46" s="29">
        <f t="shared" si="11"/>
        <v>1</v>
      </c>
      <c r="W46" s="39"/>
      <c r="X46" s="29">
        <f t="shared" ref="X46:X76" si="18">H46/$J46</f>
        <v>7.5109269842958248E-3</v>
      </c>
      <c r="Y46" s="29">
        <f t="shared" si="12"/>
        <v>0.99248907301570422</v>
      </c>
      <c r="Z46" s="29">
        <f t="shared" si="12"/>
        <v>1</v>
      </c>
      <c r="AB46" s="49">
        <f t="shared" ref="AB46:AB76" si="19">M46/L6</f>
        <v>0.6708853245453702</v>
      </c>
      <c r="AC46" s="50">
        <f t="shared" ref="AC46:AC76" si="20">M46-L6</f>
        <v>-2.1380050896386893E-2</v>
      </c>
      <c r="AD46" s="51">
        <f t="shared" ref="AD46:AD76" si="21">+P6*$E$78</f>
        <v>28998.7050336514</v>
      </c>
      <c r="AE46" s="52">
        <f t="shared" ref="AE46:AE76" si="22">+E46-AD46</f>
        <v>3093.1175273788213</v>
      </c>
    </row>
    <row r="47" spans="1:31" x14ac:dyDescent="0.2">
      <c r="A47" s="19">
        <v>3</v>
      </c>
      <c r="B47" s="19" t="s">
        <v>67</v>
      </c>
      <c r="C47" s="21" t="s">
        <v>68</v>
      </c>
      <c r="D47" s="39">
        <v>2905.782837097021</v>
      </c>
      <c r="E47" s="39">
        <v>3962.9825064728325</v>
      </c>
      <c r="F47" s="39">
        <f t="shared" si="13"/>
        <v>6868.7653435698539</v>
      </c>
      <c r="H47" s="39">
        <v>22.981155465462617</v>
      </c>
      <c r="I47" s="39">
        <v>4581.4942491488282</v>
      </c>
      <c r="J47" s="39">
        <f t="shared" si="14"/>
        <v>4604.4754046142907</v>
      </c>
      <c r="L47" s="29">
        <f t="shared" si="15"/>
        <v>1.5041707478062162E-3</v>
      </c>
      <c r="M47" s="29">
        <f t="shared" si="15"/>
        <v>5.381923885248544E-3</v>
      </c>
      <c r="N47" s="29">
        <f t="shared" si="15"/>
        <v>2.574337966723456E-3</v>
      </c>
      <c r="O47" s="39"/>
      <c r="P47" s="29">
        <f t="shared" si="16"/>
        <v>1.1114931151210718E-3</v>
      </c>
      <c r="Q47" s="29">
        <f t="shared" si="16"/>
        <v>7.9366688820050775E-3</v>
      </c>
      <c r="R47" s="29">
        <f t="shared" si="16"/>
        <v>7.7006608606764683E-3</v>
      </c>
      <c r="S47" s="39"/>
      <c r="T47" s="29">
        <f t="shared" si="17"/>
        <v>0.42304296212670145</v>
      </c>
      <c r="U47" s="29">
        <f t="shared" si="11"/>
        <v>0.57695703787329855</v>
      </c>
      <c r="V47" s="29">
        <f t="shared" si="11"/>
        <v>1</v>
      </c>
      <c r="W47" s="39"/>
      <c r="X47" s="29">
        <f t="shared" si="18"/>
        <v>4.9910475018353825E-3</v>
      </c>
      <c r="Y47" s="29">
        <f t="shared" si="12"/>
        <v>0.99500895249816468</v>
      </c>
      <c r="Z47" s="29">
        <f t="shared" si="12"/>
        <v>1</v>
      </c>
      <c r="AB47" s="49">
        <f t="shared" si="19"/>
        <v>8.5698798708076591</v>
      </c>
      <c r="AC47" s="50">
        <f t="shared" si="20"/>
        <v>4.7539192963415898E-3</v>
      </c>
      <c r="AD47" s="51">
        <f t="shared" si="21"/>
        <v>1104.5349899820044</v>
      </c>
      <c r="AE47" s="52">
        <f t="shared" si="22"/>
        <v>2858.4475164908281</v>
      </c>
    </row>
    <row r="48" spans="1:31" x14ac:dyDescent="0.2">
      <c r="A48" s="19">
        <v>4</v>
      </c>
      <c r="B48" s="19" t="s">
        <v>69</v>
      </c>
      <c r="C48" s="21" t="s">
        <v>70</v>
      </c>
      <c r="D48" s="39">
        <v>356655.13578089187</v>
      </c>
      <c r="E48" s="39">
        <v>9319.9219587946282</v>
      </c>
      <c r="F48" s="39">
        <f t="shared" si="13"/>
        <v>365975.05773968651</v>
      </c>
      <c r="H48" s="39">
        <v>4202.5702362410257</v>
      </c>
      <c r="I48" s="39">
        <v>3959.4184209934556</v>
      </c>
      <c r="J48" s="39">
        <f t="shared" si="14"/>
        <v>8161.9886572344813</v>
      </c>
      <c r="L48" s="29">
        <f t="shared" si="15"/>
        <v>0.18462158129904307</v>
      </c>
      <c r="M48" s="29">
        <f t="shared" si="15"/>
        <v>1.2656909415260641E-2</v>
      </c>
      <c r="N48" s="29">
        <f t="shared" si="15"/>
        <v>0.13716344042748016</v>
      </c>
      <c r="O48" s="39"/>
      <c r="P48" s="29">
        <f t="shared" si="16"/>
        <v>0.20325905241860759</v>
      </c>
      <c r="Q48" s="29">
        <f t="shared" si="16"/>
        <v>6.8590270474692076E-3</v>
      </c>
      <c r="R48" s="29">
        <f t="shared" si="16"/>
        <v>1.3650351250668895E-2</v>
      </c>
      <c r="S48" s="39"/>
      <c r="T48" s="29">
        <f t="shared" si="17"/>
        <v>0.974533996889417</v>
      </c>
      <c r="U48" s="29">
        <f t="shared" si="11"/>
        <v>2.546600311058294E-2</v>
      </c>
      <c r="V48" s="29">
        <f t="shared" si="11"/>
        <v>1</v>
      </c>
      <c r="W48" s="39"/>
      <c r="X48" s="29">
        <f t="shared" si="18"/>
        <v>0.51489537816448994</v>
      </c>
      <c r="Y48" s="29">
        <f t="shared" si="12"/>
        <v>0.48510462183551006</v>
      </c>
      <c r="Z48" s="29">
        <f t="shared" si="12"/>
        <v>1</v>
      </c>
      <c r="AB48" s="49">
        <f t="shared" si="19"/>
        <v>0.15792331336704724</v>
      </c>
      <c r="AC48" s="50">
        <f t="shared" si="20"/>
        <v>-6.7489011699269824E-2</v>
      </c>
      <c r="AD48" s="51">
        <f t="shared" si="21"/>
        <v>136091.52656641023</v>
      </c>
      <c r="AE48" s="52">
        <f t="shared" si="22"/>
        <v>-126771.60460761561</v>
      </c>
    </row>
    <row r="49" spans="1:31" x14ac:dyDescent="0.2">
      <c r="A49" s="19">
        <v>5</v>
      </c>
      <c r="B49" s="19" t="s">
        <v>71</v>
      </c>
      <c r="C49" s="21" t="s">
        <v>72</v>
      </c>
      <c r="D49" s="39">
        <v>165445.14940507687</v>
      </c>
      <c r="E49" s="39">
        <v>45759.594858866207</v>
      </c>
      <c r="F49" s="39">
        <f t="shared" si="13"/>
        <v>211204.74426394308</v>
      </c>
      <c r="H49" s="39">
        <v>416.32325802943512</v>
      </c>
      <c r="I49" s="39">
        <v>14606.290208159427</v>
      </c>
      <c r="J49" s="39">
        <f t="shared" si="14"/>
        <v>15022.613466188863</v>
      </c>
      <c r="L49" s="29">
        <f t="shared" si="15"/>
        <v>8.564224102519763E-2</v>
      </c>
      <c r="M49" s="29">
        <f t="shared" si="15"/>
        <v>6.2143765749150377E-2</v>
      </c>
      <c r="N49" s="29">
        <f t="shared" si="15"/>
        <v>7.9157223272997554E-2</v>
      </c>
      <c r="O49" s="39"/>
      <c r="P49" s="29">
        <f t="shared" si="16"/>
        <v>2.0135647037413901E-2</v>
      </c>
      <c r="Q49" s="29">
        <f t="shared" si="16"/>
        <v>2.5302943247865379E-2</v>
      </c>
      <c r="R49" s="29">
        <f t="shared" si="16"/>
        <v>2.5124263108935532E-2</v>
      </c>
      <c r="S49" s="39"/>
      <c r="T49" s="29">
        <f t="shared" si="17"/>
        <v>0.78334011852650276</v>
      </c>
      <c r="U49" s="29">
        <f t="shared" si="11"/>
        <v>0.21665988147349724</v>
      </c>
      <c r="V49" s="29">
        <f t="shared" si="11"/>
        <v>1</v>
      </c>
      <c r="W49" s="39"/>
      <c r="X49" s="29">
        <f t="shared" si="18"/>
        <v>2.7713104578404198E-2</v>
      </c>
      <c r="Y49" s="29">
        <f t="shared" si="12"/>
        <v>0.97228689542159574</v>
      </c>
      <c r="Z49" s="29">
        <f t="shared" si="12"/>
        <v>1</v>
      </c>
      <c r="AB49" s="49">
        <f t="shared" si="19"/>
        <v>0.52399818122753983</v>
      </c>
      <c r="AC49" s="50">
        <f t="shared" si="20"/>
        <v>-5.6451618692012796E-2</v>
      </c>
      <c r="AD49" s="51">
        <f t="shared" si="21"/>
        <v>62551.916273068011</v>
      </c>
      <c r="AE49" s="52">
        <f t="shared" si="22"/>
        <v>-16792.321414201804</v>
      </c>
    </row>
    <row r="50" spans="1:31" x14ac:dyDescent="0.2">
      <c r="A50" s="19">
        <v>6</v>
      </c>
      <c r="B50" s="19" t="s">
        <v>73</v>
      </c>
      <c r="C50" s="21" t="s">
        <v>74</v>
      </c>
      <c r="D50" s="39">
        <v>2718.0687164945875</v>
      </c>
      <c r="E50" s="39">
        <v>3573.9271947107695</v>
      </c>
      <c r="F50" s="39">
        <f t="shared" si="13"/>
        <v>6291.9959112053566</v>
      </c>
      <c r="H50" s="39">
        <v>20.41034822047434</v>
      </c>
      <c r="I50" s="39">
        <v>3887.3860083082272</v>
      </c>
      <c r="J50" s="39">
        <f t="shared" si="14"/>
        <v>3907.7963565287014</v>
      </c>
      <c r="L50" s="29">
        <f t="shared" si="15"/>
        <v>1.4070010331408112E-3</v>
      </c>
      <c r="M50" s="29">
        <f t="shared" si="15"/>
        <v>4.8535677616383327E-3</v>
      </c>
      <c r="N50" s="29">
        <f t="shared" si="15"/>
        <v>2.3581711050659313E-3</v>
      </c>
      <c r="O50" s="39"/>
      <c r="P50" s="29">
        <f t="shared" si="16"/>
        <v>9.8715495651968406E-4</v>
      </c>
      <c r="Q50" s="29">
        <f t="shared" si="16"/>
        <v>6.7342429972958801E-3</v>
      </c>
      <c r="R50" s="29">
        <f t="shared" si="16"/>
        <v>6.5355142138576556E-3</v>
      </c>
      <c r="S50" s="39"/>
      <c r="T50" s="29">
        <f t="shared" si="17"/>
        <v>0.43198831576702146</v>
      </c>
      <c r="U50" s="29">
        <f t="shared" si="11"/>
        <v>0.56801168423297865</v>
      </c>
      <c r="V50" s="29">
        <f t="shared" si="11"/>
        <v>1</v>
      </c>
      <c r="W50" s="39"/>
      <c r="X50" s="29">
        <f t="shared" si="18"/>
        <v>5.2229815369920834E-3</v>
      </c>
      <c r="Y50" s="29">
        <f t="shared" si="12"/>
        <v>0.99477701846300792</v>
      </c>
      <c r="Z50" s="29">
        <f t="shared" si="12"/>
        <v>1</v>
      </c>
      <c r="AB50" s="49">
        <f t="shared" si="19"/>
        <v>4.9120109782084942</v>
      </c>
      <c r="AC50" s="50">
        <f t="shared" si="20"/>
        <v>3.8654657840225329E-3</v>
      </c>
      <c r="AD50" s="51">
        <f t="shared" si="21"/>
        <v>1032.7721707833891</v>
      </c>
      <c r="AE50" s="52">
        <f t="shared" si="22"/>
        <v>2541.1550239273802</v>
      </c>
    </row>
    <row r="51" spans="1:31" x14ac:dyDescent="0.2">
      <c r="A51" s="19">
        <v>7</v>
      </c>
      <c r="B51" s="19" t="s">
        <v>75</v>
      </c>
      <c r="C51" s="21" t="s">
        <v>76</v>
      </c>
      <c r="D51" s="39">
        <v>21031.044006807835</v>
      </c>
      <c r="E51" s="39">
        <v>7930.6226828889412</v>
      </c>
      <c r="F51" s="39">
        <f t="shared" si="13"/>
        <v>28961.666689696776</v>
      </c>
      <c r="H51" s="39">
        <v>497.86048676930966</v>
      </c>
      <c r="I51" s="39">
        <v>9871.2091476881087</v>
      </c>
      <c r="J51" s="39">
        <f t="shared" si="14"/>
        <v>10369.069634457419</v>
      </c>
      <c r="L51" s="29">
        <f t="shared" si="15"/>
        <v>1.0886663926499526E-2</v>
      </c>
      <c r="M51" s="29">
        <f t="shared" si="15"/>
        <v>1.077017311386572E-2</v>
      </c>
      <c r="N51" s="29">
        <f t="shared" si="15"/>
        <v>1.0854515245403245E-2</v>
      </c>
      <c r="O51" s="39"/>
      <c r="P51" s="29">
        <f t="shared" si="16"/>
        <v>2.4079228921563441E-2</v>
      </c>
      <c r="Q51" s="29">
        <f t="shared" si="16"/>
        <v>1.7100211024989348E-2</v>
      </c>
      <c r="R51" s="29">
        <f t="shared" si="16"/>
        <v>1.7341538759372284E-2</v>
      </c>
      <c r="S51" s="39"/>
      <c r="T51" s="29">
        <f t="shared" si="17"/>
        <v>0.72616829107731251</v>
      </c>
      <c r="U51" s="29">
        <f t="shared" si="11"/>
        <v>0.27383170892268749</v>
      </c>
      <c r="V51" s="29">
        <f t="shared" si="11"/>
        <v>1</v>
      </c>
      <c r="W51" s="39"/>
      <c r="X51" s="29">
        <f t="shared" si="18"/>
        <v>4.8013997814699907E-2</v>
      </c>
      <c r="Y51" s="29">
        <f t="shared" si="12"/>
        <v>0.95198600218530005</v>
      </c>
      <c r="Z51" s="29">
        <f t="shared" si="12"/>
        <v>1</v>
      </c>
      <c r="AB51" s="49">
        <f t="shared" si="19"/>
        <v>2.0533861048052944</v>
      </c>
      <c r="AC51" s="50">
        <f t="shared" si="20"/>
        <v>5.5250937356320943E-3</v>
      </c>
      <c r="AD51" s="51">
        <f t="shared" si="21"/>
        <v>8119.2709175351765</v>
      </c>
      <c r="AE51" s="52">
        <f t="shared" si="22"/>
        <v>-188.64823464623532</v>
      </c>
    </row>
    <row r="52" spans="1:31" x14ac:dyDescent="0.2">
      <c r="A52" s="19">
        <v>8</v>
      </c>
      <c r="B52" s="19" t="s">
        <v>77</v>
      </c>
      <c r="C52" s="21" t="s">
        <v>78</v>
      </c>
      <c r="D52" s="39">
        <v>110622.49140422842</v>
      </c>
      <c r="E52" s="39">
        <v>32713.904831000775</v>
      </c>
      <c r="F52" s="39">
        <f t="shared" si="13"/>
        <v>143336.39623522919</v>
      </c>
      <c r="H52" s="39">
        <v>282.95463927727383</v>
      </c>
      <c r="I52" s="39">
        <v>14924.285897028723</v>
      </c>
      <c r="J52" s="39">
        <f t="shared" si="14"/>
        <v>15207.240536305997</v>
      </c>
      <c r="L52" s="29">
        <f t="shared" si="15"/>
        <v>5.7263438098464223E-2</v>
      </c>
      <c r="M52" s="29">
        <f t="shared" si="15"/>
        <v>4.4427081245537105E-2</v>
      </c>
      <c r="N52" s="29">
        <f t="shared" si="15"/>
        <v>5.372091029242989E-2</v>
      </c>
      <c r="O52" s="39"/>
      <c r="P52" s="29">
        <f t="shared" si="16"/>
        <v>1.3685218479153841E-2</v>
      </c>
      <c r="Q52" s="29">
        <f t="shared" si="16"/>
        <v>2.5853817340729206E-2</v>
      </c>
      <c r="R52" s="29">
        <f t="shared" si="16"/>
        <v>2.5433038882012222E-2</v>
      </c>
      <c r="S52" s="39"/>
      <c r="T52" s="29">
        <f t="shared" si="17"/>
        <v>0.77176833176889692</v>
      </c>
      <c r="U52" s="29">
        <f t="shared" si="11"/>
        <v>0.22823166823110319</v>
      </c>
      <c r="V52" s="29">
        <f t="shared" si="11"/>
        <v>1</v>
      </c>
      <c r="W52" s="39"/>
      <c r="X52" s="29">
        <f t="shared" si="18"/>
        <v>1.8606573533294462E-2</v>
      </c>
      <c r="Y52" s="29">
        <f t="shared" si="12"/>
        <v>0.98139342646670558</v>
      </c>
      <c r="Z52" s="29">
        <f t="shared" si="12"/>
        <v>1</v>
      </c>
      <c r="AB52" s="49">
        <f t="shared" si="19"/>
        <v>0.52667017222964396</v>
      </c>
      <c r="AC52" s="50">
        <f t="shared" si="20"/>
        <v>-3.9927574833534658E-2</v>
      </c>
      <c r="AD52" s="51">
        <f t="shared" si="21"/>
        <v>41826.15808091611</v>
      </c>
      <c r="AE52" s="52">
        <f t="shared" si="22"/>
        <v>-9112.2532499153349</v>
      </c>
    </row>
    <row r="53" spans="1:31" x14ac:dyDescent="0.2">
      <c r="A53" s="19">
        <v>9</v>
      </c>
      <c r="B53" s="19" t="s">
        <v>79</v>
      </c>
      <c r="C53" s="21" t="s">
        <v>53</v>
      </c>
      <c r="D53" s="39">
        <v>24918.91014742948</v>
      </c>
      <c r="E53" s="39">
        <v>117695.45718501478</v>
      </c>
      <c r="F53" s="39">
        <f t="shared" si="13"/>
        <v>142614.36733244426</v>
      </c>
      <c r="H53" s="39">
        <v>1334.7729167498317</v>
      </c>
      <c r="I53" s="39">
        <v>128645.72905434421</v>
      </c>
      <c r="J53" s="39">
        <f t="shared" si="14"/>
        <v>129980.50197109404</v>
      </c>
      <c r="L53" s="29">
        <f t="shared" si="15"/>
        <v>1.289920748118295E-2</v>
      </c>
      <c r="M53" s="29">
        <f t="shared" si="15"/>
        <v>0.15983618175823022</v>
      </c>
      <c r="N53" s="29">
        <f t="shared" si="15"/>
        <v>5.3450301773352887E-2</v>
      </c>
      <c r="O53" s="39"/>
      <c r="P53" s="29">
        <f t="shared" si="16"/>
        <v>6.4556845692425438E-2</v>
      </c>
      <c r="Q53" s="29">
        <f t="shared" si="16"/>
        <v>0.22285710710608442</v>
      </c>
      <c r="R53" s="29">
        <f t="shared" si="16"/>
        <v>0.2173832361395209</v>
      </c>
      <c r="S53" s="39"/>
      <c r="T53" s="29">
        <f t="shared" si="17"/>
        <v>0.17472931103317046</v>
      </c>
      <c r="U53" s="29">
        <f t="shared" si="11"/>
        <v>0.82527068896682942</v>
      </c>
      <c r="V53" s="29">
        <f t="shared" si="11"/>
        <v>1</v>
      </c>
      <c r="W53" s="39"/>
      <c r="X53" s="29">
        <f t="shared" si="18"/>
        <v>1.0269024172923011E-2</v>
      </c>
      <c r="Y53" s="29">
        <f t="shared" si="12"/>
        <v>0.98973097582707703</v>
      </c>
      <c r="Z53" s="29">
        <f t="shared" si="12"/>
        <v>1</v>
      </c>
      <c r="AB53" s="49">
        <f t="shared" si="19"/>
        <v>17.466007568103333</v>
      </c>
      <c r="AC53" s="50">
        <f t="shared" si="20"/>
        <v>0.1506849100016483</v>
      </c>
      <c r="AD53" s="51">
        <f t="shared" si="21"/>
        <v>9901.1431559265111</v>
      </c>
      <c r="AE53" s="52">
        <f t="shared" si="22"/>
        <v>107794.31402908827</v>
      </c>
    </row>
    <row r="54" spans="1:31" x14ac:dyDescent="0.2">
      <c r="A54" s="19">
        <v>10</v>
      </c>
      <c r="B54" s="19" t="s">
        <v>80</v>
      </c>
      <c r="C54" s="21" t="s">
        <v>81</v>
      </c>
      <c r="D54" s="39">
        <v>17279.974458768545</v>
      </c>
      <c r="E54" s="39">
        <v>7095.3942102864439</v>
      </c>
      <c r="F54" s="39">
        <f t="shared" si="13"/>
        <v>24375.368669054988</v>
      </c>
      <c r="H54" s="39">
        <v>168.77872227792312</v>
      </c>
      <c r="I54" s="39">
        <v>6451.7700138637747</v>
      </c>
      <c r="J54" s="39">
        <f t="shared" si="14"/>
        <v>6620.5487361416981</v>
      </c>
      <c r="L54" s="29">
        <f t="shared" si="15"/>
        <v>8.9449327636903359E-3</v>
      </c>
      <c r="M54" s="29">
        <f t="shared" si="15"/>
        <v>9.6358920366727153E-3</v>
      </c>
      <c r="N54" s="29">
        <f t="shared" si="15"/>
        <v>9.1356210146810481E-3</v>
      </c>
      <c r="O54" s="39"/>
      <c r="P54" s="29">
        <f t="shared" si="16"/>
        <v>8.1630529010072415E-3</v>
      </c>
      <c r="Q54" s="29">
        <f t="shared" si="16"/>
        <v>1.1176607350843953E-2</v>
      </c>
      <c r="R54" s="29">
        <f t="shared" si="16"/>
        <v>1.1072401532977276E-2</v>
      </c>
      <c r="S54" s="39"/>
      <c r="T54" s="29">
        <f t="shared" si="17"/>
        <v>0.70891130687618331</v>
      </c>
      <c r="U54" s="29">
        <f t="shared" si="11"/>
        <v>0.29108869312381669</v>
      </c>
      <c r="V54" s="29">
        <f t="shared" si="11"/>
        <v>1</v>
      </c>
      <c r="W54" s="39"/>
      <c r="X54" s="29">
        <f t="shared" si="18"/>
        <v>2.5493162123640441E-2</v>
      </c>
      <c r="Y54" s="29">
        <f t="shared" si="12"/>
        <v>0.9745068378763595</v>
      </c>
      <c r="Z54" s="29">
        <f t="shared" si="12"/>
        <v>1</v>
      </c>
      <c r="AB54" s="49">
        <f t="shared" si="19"/>
        <v>1.6228003298797762</v>
      </c>
      <c r="AC54" s="50">
        <f t="shared" si="20"/>
        <v>3.698074635941362E-3</v>
      </c>
      <c r="AD54" s="51">
        <f t="shared" si="21"/>
        <v>6580.509207627616</v>
      </c>
      <c r="AE54" s="52">
        <f t="shared" si="22"/>
        <v>514.88500265882794</v>
      </c>
    </row>
    <row r="55" spans="1:31" x14ac:dyDescent="0.2">
      <c r="A55" s="19">
        <v>11</v>
      </c>
      <c r="B55" s="19" t="s">
        <v>82</v>
      </c>
      <c r="C55" s="21" t="s">
        <v>83</v>
      </c>
      <c r="D55" s="39">
        <v>67044.16484960253</v>
      </c>
      <c r="E55" s="39">
        <v>29976.172476647709</v>
      </c>
      <c r="F55" s="39">
        <f t="shared" si="13"/>
        <v>97020.337326250243</v>
      </c>
      <c r="H55" s="39">
        <v>734.01946672913755</v>
      </c>
      <c r="I55" s="39">
        <v>23425.769429419019</v>
      </c>
      <c r="J55" s="39">
        <f t="shared" si="14"/>
        <v>24159.788896148155</v>
      </c>
      <c r="L55" s="29">
        <f t="shared" si="15"/>
        <v>3.4705233402306981E-2</v>
      </c>
      <c r="M55" s="29">
        <f t="shared" si="15"/>
        <v>4.0709106935722543E-2</v>
      </c>
      <c r="N55" s="29">
        <f t="shared" si="15"/>
        <v>3.6362159053387501E-2</v>
      </c>
      <c r="O55" s="39"/>
      <c r="P55" s="29">
        <f t="shared" si="16"/>
        <v>3.5501155930144336E-2</v>
      </c>
      <c r="Q55" s="29">
        <f t="shared" si="16"/>
        <v>4.0581208914981688E-2</v>
      </c>
      <c r="R55" s="29">
        <f t="shared" si="16"/>
        <v>4.0405545562982287E-2</v>
      </c>
      <c r="S55" s="39"/>
      <c r="T55" s="29">
        <f t="shared" si="17"/>
        <v>0.69103207324618088</v>
      </c>
      <c r="U55" s="29">
        <f t="shared" si="11"/>
        <v>0.30896792675381912</v>
      </c>
      <c r="V55" s="29">
        <f t="shared" si="11"/>
        <v>1</v>
      </c>
      <c r="W55" s="39"/>
      <c r="X55" s="29">
        <f t="shared" si="18"/>
        <v>3.038186591299909E-2</v>
      </c>
      <c r="Y55" s="29">
        <f t="shared" si="12"/>
        <v>0.96961813408700093</v>
      </c>
      <c r="Z55" s="29">
        <f t="shared" si="12"/>
        <v>1</v>
      </c>
      <c r="AB55" s="49">
        <f t="shared" si="19"/>
        <v>0.9220872932943972</v>
      </c>
      <c r="AC55" s="50">
        <f t="shared" si="20"/>
        <v>-3.4397575283767814E-3</v>
      </c>
      <c r="AD55" s="51">
        <f t="shared" si="21"/>
        <v>25561.423291515272</v>
      </c>
      <c r="AE55" s="52">
        <f t="shared" si="22"/>
        <v>4414.7491851324376</v>
      </c>
    </row>
    <row r="56" spans="1:31" x14ac:dyDescent="0.2">
      <c r="A56" s="19">
        <v>12</v>
      </c>
      <c r="B56" s="19" t="s">
        <v>84</v>
      </c>
      <c r="C56" s="21" t="s">
        <v>85</v>
      </c>
      <c r="D56" s="39">
        <v>6620.3202051028293</v>
      </c>
      <c r="E56" s="39">
        <v>7642.4888699347257</v>
      </c>
      <c r="F56" s="39">
        <f t="shared" si="13"/>
        <v>14262.809075037556</v>
      </c>
      <c r="H56" s="39">
        <v>42.399452750804485</v>
      </c>
      <c r="I56" s="39">
        <v>9372.6007493087636</v>
      </c>
      <c r="J56" s="39">
        <f t="shared" si="14"/>
        <v>9415.0002020595675</v>
      </c>
      <c r="L56" s="29">
        <f t="shared" si="15"/>
        <v>3.4269911249027161E-3</v>
      </c>
      <c r="M56" s="29">
        <f t="shared" si="15"/>
        <v>1.0378873316919049E-2</v>
      </c>
      <c r="N56" s="29">
        <f t="shared" si="15"/>
        <v>5.3455445159980124E-3</v>
      </c>
      <c r="O56" s="39"/>
      <c r="P56" s="29">
        <f t="shared" si="16"/>
        <v>2.0506671167272268E-3</v>
      </c>
      <c r="Q56" s="29">
        <f t="shared" si="16"/>
        <v>1.6236455764255593E-2</v>
      </c>
      <c r="R56" s="29">
        <f t="shared" si="16"/>
        <v>1.5745924820578884E-2</v>
      </c>
      <c r="S56" s="39"/>
      <c r="T56" s="29">
        <f t="shared" si="17"/>
        <v>0.46416664278915176</v>
      </c>
      <c r="U56" s="29">
        <f t="shared" si="11"/>
        <v>0.53583335721084813</v>
      </c>
      <c r="V56" s="29">
        <f t="shared" si="11"/>
        <v>1</v>
      </c>
      <c r="W56" s="39"/>
      <c r="X56" s="29">
        <f t="shared" si="18"/>
        <v>4.5033937165003396E-3</v>
      </c>
      <c r="Y56" s="29">
        <f t="shared" si="12"/>
        <v>0.99549660628349967</v>
      </c>
      <c r="Z56" s="29">
        <f t="shared" si="12"/>
        <v>1</v>
      </c>
      <c r="AB56" s="49">
        <f t="shared" si="19"/>
        <v>5.5858295517264294</v>
      </c>
      <c r="AC56" s="50">
        <f t="shared" si="20"/>
        <v>8.5208013473382326E-3</v>
      </c>
      <c r="AD56" s="51">
        <f t="shared" si="21"/>
        <v>2512.7347267409673</v>
      </c>
      <c r="AE56" s="52">
        <f t="shared" si="22"/>
        <v>5129.7541431937589</v>
      </c>
    </row>
    <row r="57" spans="1:31" x14ac:dyDescent="0.2">
      <c r="A57" s="19">
        <v>13</v>
      </c>
      <c r="B57" s="19" t="s">
        <v>86</v>
      </c>
      <c r="C57" s="21" t="s">
        <v>87</v>
      </c>
      <c r="D57" s="39">
        <v>14248.858471163407</v>
      </c>
      <c r="E57" s="39">
        <v>6788.3576463070913</v>
      </c>
      <c r="F57" s="39">
        <f t="shared" si="13"/>
        <v>21037.216117470496</v>
      </c>
      <c r="H57" s="39">
        <v>450.07098717838676</v>
      </c>
      <c r="I57" s="39">
        <v>8343.4227578374866</v>
      </c>
      <c r="J57" s="39">
        <f t="shared" si="14"/>
        <v>8793.4937450158741</v>
      </c>
      <c r="L57" s="29">
        <f t="shared" si="15"/>
        <v>7.3758836442735813E-3</v>
      </c>
      <c r="M57" s="29">
        <f t="shared" si="15"/>
        <v>9.2189213801971582E-3</v>
      </c>
      <c r="N57" s="29">
        <f t="shared" si="15"/>
        <v>7.884518025655006E-3</v>
      </c>
      <c r="O57" s="39"/>
      <c r="P57" s="29">
        <f t="shared" si="16"/>
        <v>2.1767869953985837E-2</v>
      </c>
      <c r="Q57" s="29">
        <f t="shared" si="16"/>
        <v>1.4453577843919426E-2</v>
      </c>
      <c r="R57" s="29">
        <f t="shared" si="16"/>
        <v>1.4706499038519571E-2</v>
      </c>
      <c r="S57" s="39"/>
      <c r="T57" s="29">
        <f t="shared" si="17"/>
        <v>0.67731673200478015</v>
      </c>
      <c r="U57" s="29">
        <f t="shared" si="11"/>
        <v>0.3226832679952199</v>
      </c>
      <c r="V57" s="29">
        <f t="shared" si="11"/>
        <v>1</v>
      </c>
      <c r="W57" s="39"/>
      <c r="X57" s="29">
        <f t="shared" si="18"/>
        <v>5.1182271828360104E-2</v>
      </c>
      <c r="Y57" s="29">
        <f t="shared" si="12"/>
        <v>0.94881772817163978</v>
      </c>
      <c r="Z57" s="29">
        <f t="shared" si="12"/>
        <v>1</v>
      </c>
      <c r="AB57" s="49">
        <f t="shared" si="19"/>
        <v>1.5330332758208711</v>
      </c>
      <c r="AC57" s="50">
        <f t="shared" si="20"/>
        <v>3.2054045664405648E-3</v>
      </c>
      <c r="AD57" s="51">
        <f t="shared" si="21"/>
        <v>5543.4585863679395</v>
      </c>
      <c r="AE57" s="52">
        <f t="shared" si="22"/>
        <v>1244.8990599391518</v>
      </c>
    </row>
    <row r="58" spans="1:31" x14ac:dyDescent="0.2">
      <c r="A58" s="19">
        <v>14</v>
      </c>
      <c r="B58" s="19" t="s">
        <v>88</v>
      </c>
      <c r="C58" s="21" t="s">
        <v>89</v>
      </c>
      <c r="D58" s="39">
        <v>97980.965874692745</v>
      </c>
      <c r="E58" s="39">
        <v>54310.917325866685</v>
      </c>
      <c r="F58" s="39">
        <f t="shared" si="13"/>
        <v>152291.88320055942</v>
      </c>
      <c r="H58" s="39">
        <v>732.47588029943336</v>
      </c>
      <c r="I58" s="39">
        <v>41129.504525843826</v>
      </c>
      <c r="J58" s="39">
        <f t="shared" si="14"/>
        <v>41861.980406143259</v>
      </c>
      <c r="L58" s="29">
        <f t="shared" si="15"/>
        <v>5.0719586071252952E-2</v>
      </c>
      <c r="M58" s="29">
        <f t="shared" si="15"/>
        <v>7.3756879498818109E-2</v>
      </c>
      <c r="N58" s="29">
        <f t="shared" si="15"/>
        <v>5.7077328651797619E-2</v>
      </c>
      <c r="O58" s="39"/>
      <c r="P58" s="29">
        <f t="shared" si="16"/>
        <v>3.5426499732296106E-2</v>
      </c>
      <c r="Q58" s="29">
        <f t="shared" si="16"/>
        <v>7.1249954916607752E-2</v>
      </c>
      <c r="R58" s="29">
        <f t="shared" si="16"/>
        <v>7.0011214250583362E-2</v>
      </c>
      <c r="S58" s="39"/>
      <c r="T58" s="29">
        <f t="shared" si="17"/>
        <v>0.64337615252716784</v>
      </c>
      <c r="U58" s="29">
        <f t="shared" si="11"/>
        <v>0.35662384747283227</v>
      </c>
      <c r="V58" s="29">
        <f t="shared" si="11"/>
        <v>1</v>
      </c>
      <c r="W58" s="39"/>
      <c r="X58" s="29">
        <f t="shared" si="18"/>
        <v>1.749740153697894E-2</v>
      </c>
      <c r="Y58" s="29">
        <f t="shared" si="12"/>
        <v>0.98250259846302102</v>
      </c>
      <c r="Z58" s="29">
        <f t="shared" si="12"/>
        <v>1</v>
      </c>
      <c r="AB58" s="49">
        <f t="shared" si="19"/>
        <v>1.0356795455366745</v>
      </c>
      <c r="AC58" s="50">
        <f t="shared" si="20"/>
        <v>2.540951930606522E-3</v>
      </c>
      <c r="AD58" s="51">
        <f t="shared" si="21"/>
        <v>37228.14493650716</v>
      </c>
      <c r="AE58" s="52">
        <f t="shared" si="22"/>
        <v>17082.772389359525</v>
      </c>
    </row>
    <row r="59" spans="1:31" x14ac:dyDescent="0.2">
      <c r="A59" s="19">
        <v>15</v>
      </c>
      <c r="B59" s="19" t="s">
        <v>90</v>
      </c>
      <c r="C59" s="21" t="s">
        <v>5</v>
      </c>
      <c r="D59" s="39">
        <v>94885.314677190909</v>
      </c>
      <c r="E59" s="39">
        <v>51459.083864233216</v>
      </c>
      <c r="F59" s="39">
        <f t="shared" si="13"/>
        <v>146344.39854142413</v>
      </c>
      <c r="H59" s="39">
        <v>1793.9201623395711</v>
      </c>
      <c r="I59" s="39">
        <v>54671.167560998576</v>
      </c>
      <c r="J59" s="39">
        <f t="shared" si="14"/>
        <v>56465.087723338147</v>
      </c>
      <c r="L59" s="29">
        <f t="shared" si="15"/>
        <v>4.9117130472284158E-2</v>
      </c>
      <c r="M59" s="29">
        <f t="shared" si="15"/>
        <v>6.9883950310044921E-2</v>
      </c>
      <c r="N59" s="29">
        <f t="shared" si="15"/>
        <v>5.484827658804494E-2</v>
      </c>
      <c r="O59" s="39"/>
      <c r="P59" s="29">
        <f t="shared" si="16"/>
        <v>8.6763692648696433E-2</v>
      </c>
      <c r="Q59" s="29">
        <f t="shared" si="16"/>
        <v>9.4708610494245657E-2</v>
      </c>
      <c r="R59" s="29">
        <f t="shared" si="16"/>
        <v>9.4433882867531016E-2</v>
      </c>
      <c r="S59" s="39"/>
      <c r="T59" s="29">
        <f t="shared" si="17"/>
        <v>0.64836997946547814</v>
      </c>
      <c r="U59" s="29">
        <f t="shared" si="11"/>
        <v>0.35163002053452186</v>
      </c>
      <c r="V59" s="29">
        <f t="shared" si="11"/>
        <v>1</v>
      </c>
      <c r="W59" s="39"/>
      <c r="X59" s="29">
        <f t="shared" si="18"/>
        <v>3.1770430803707193E-2</v>
      </c>
      <c r="Y59" s="29">
        <f t="shared" si="12"/>
        <v>0.96822956919629277</v>
      </c>
      <c r="Z59" s="29">
        <f t="shared" si="12"/>
        <v>1</v>
      </c>
      <c r="AB59" s="49">
        <f t="shared" si="19"/>
        <v>1.0994553013119432</v>
      </c>
      <c r="AC59" s="50">
        <f t="shared" si="20"/>
        <v>6.3216115531579964E-3</v>
      </c>
      <c r="AD59" s="51">
        <f t="shared" si="21"/>
        <v>36460.977380262731</v>
      </c>
      <c r="AE59" s="52">
        <f t="shared" si="22"/>
        <v>14998.106483970485</v>
      </c>
    </row>
    <row r="60" spans="1:31" x14ac:dyDescent="0.2">
      <c r="A60" s="19">
        <v>16</v>
      </c>
      <c r="B60" s="19" t="s">
        <v>91</v>
      </c>
      <c r="C60" s="21" t="s">
        <v>92</v>
      </c>
      <c r="D60" s="39">
        <v>25679.11949085036</v>
      </c>
      <c r="E60" s="39">
        <v>15660.674360571842</v>
      </c>
      <c r="F60" s="39">
        <f t="shared" si="13"/>
        <v>41339.793851422204</v>
      </c>
      <c r="H60" s="39">
        <v>230.454602815356</v>
      </c>
      <c r="I60" s="39">
        <v>15507.701076852794</v>
      </c>
      <c r="J60" s="39">
        <f t="shared" si="14"/>
        <v>15738.155679668151</v>
      </c>
      <c r="L60" s="29">
        <f t="shared" si="15"/>
        <v>1.3292727823441233E-2</v>
      </c>
      <c r="M60" s="29">
        <f t="shared" si="15"/>
        <v>2.126796100224947E-2</v>
      </c>
      <c r="N60" s="29">
        <f t="shared" si="15"/>
        <v>1.5493701637058226E-2</v>
      </c>
      <c r="O60" s="39"/>
      <c r="P60" s="29">
        <f t="shared" si="16"/>
        <v>1.1146032442197442E-2</v>
      </c>
      <c r="Q60" s="29">
        <f t="shared" si="16"/>
        <v>2.6864486098822565E-2</v>
      </c>
      <c r="R60" s="29">
        <f t="shared" si="16"/>
        <v>2.6320957071505051E-2</v>
      </c>
      <c r="S60" s="39"/>
      <c r="T60" s="29">
        <f t="shared" si="17"/>
        <v>0.6211719289927452</v>
      </c>
      <c r="U60" s="29">
        <f t="shared" si="11"/>
        <v>0.37882807100725469</v>
      </c>
      <c r="V60" s="29">
        <f t="shared" si="11"/>
        <v>1</v>
      </c>
      <c r="W60" s="39"/>
      <c r="X60" s="29">
        <f t="shared" si="18"/>
        <v>1.4643050145518402E-2</v>
      </c>
      <c r="Y60" s="29">
        <f t="shared" si="12"/>
        <v>0.98535694985448152</v>
      </c>
      <c r="Z60" s="29">
        <f t="shared" si="12"/>
        <v>1</v>
      </c>
      <c r="AB60" s="49">
        <f t="shared" si="19"/>
        <v>2.4932924811507573</v>
      </c>
      <c r="AC60" s="50">
        <f t="shared" si="20"/>
        <v>1.2737890357495658E-2</v>
      </c>
      <c r="AD60" s="51">
        <f t="shared" si="21"/>
        <v>9771.36813845697</v>
      </c>
      <c r="AE60" s="52">
        <f t="shared" si="22"/>
        <v>5889.3062221148721</v>
      </c>
    </row>
    <row r="61" spans="1:31" x14ac:dyDescent="0.2">
      <c r="A61" s="19">
        <v>17</v>
      </c>
      <c r="B61" s="19" t="s">
        <v>93</v>
      </c>
      <c r="C61" s="21" t="s">
        <v>94</v>
      </c>
      <c r="D61" s="39">
        <v>18582.644381857732</v>
      </c>
      <c r="E61" s="39">
        <v>8033.6023772176459</v>
      </c>
      <c r="F61" s="39">
        <f t="shared" si="13"/>
        <v>26616.246759075377</v>
      </c>
      <c r="H61" s="39">
        <v>172.73484386270462</v>
      </c>
      <c r="I61" s="39">
        <v>6598.709971415843</v>
      </c>
      <c r="J61" s="39">
        <f t="shared" si="14"/>
        <v>6771.444815278548</v>
      </c>
      <c r="L61" s="29">
        <f t="shared" si="15"/>
        <v>9.6192563804941549E-3</v>
      </c>
      <c r="M61" s="29">
        <f t="shared" si="15"/>
        <v>1.091002457061528E-2</v>
      </c>
      <c r="N61" s="29">
        <f t="shared" si="15"/>
        <v>9.975477562020902E-3</v>
      </c>
      <c r="O61" s="39"/>
      <c r="P61" s="29">
        <f t="shared" si="16"/>
        <v>8.3543923621877229E-3</v>
      </c>
      <c r="Q61" s="29">
        <f t="shared" si="16"/>
        <v>1.1431156134538992E-2</v>
      </c>
      <c r="R61" s="29">
        <f t="shared" si="16"/>
        <v>1.1324764599022584E-2</v>
      </c>
      <c r="S61" s="39"/>
      <c r="T61" s="29">
        <f t="shared" si="17"/>
        <v>0.69816922536313586</v>
      </c>
      <c r="U61" s="29">
        <f t="shared" si="11"/>
        <v>0.30183077463686414</v>
      </c>
      <c r="V61" s="29">
        <f t="shared" si="11"/>
        <v>1</v>
      </c>
      <c r="W61" s="39"/>
      <c r="X61" s="29">
        <f t="shared" si="18"/>
        <v>2.5509303933624255E-2</v>
      </c>
      <c r="Y61" s="29">
        <f t="shared" si="12"/>
        <v>0.97449069606637573</v>
      </c>
      <c r="Z61" s="29">
        <f t="shared" si="12"/>
        <v>1</v>
      </c>
      <c r="AB61" s="49">
        <f t="shared" si="19"/>
        <v>0.7370213764936373</v>
      </c>
      <c r="AC61" s="50">
        <f t="shared" si="20"/>
        <v>-3.8928358600000129E-3</v>
      </c>
      <c r="AD61" s="51">
        <f t="shared" si="21"/>
        <v>7073.2816498008979</v>
      </c>
      <c r="AE61" s="52">
        <f t="shared" si="22"/>
        <v>960.32072741674801</v>
      </c>
    </row>
    <row r="62" spans="1:31" x14ac:dyDescent="0.2">
      <c r="A62" s="19">
        <v>18</v>
      </c>
      <c r="B62" s="19" t="s">
        <v>95</v>
      </c>
      <c r="C62" s="21" t="s">
        <v>96</v>
      </c>
      <c r="D62" s="39">
        <v>3306.7422507604338</v>
      </c>
      <c r="E62" s="39">
        <v>2782.2445769169581</v>
      </c>
      <c r="F62" s="39">
        <f t="shared" si="13"/>
        <v>6088.9868276773923</v>
      </c>
      <c r="H62" s="39">
        <v>35.322953104919719</v>
      </c>
      <c r="I62" s="39">
        <v>3435.3848318469536</v>
      </c>
      <c r="J62" s="39">
        <f t="shared" si="14"/>
        <v>3470.7077849518732</v>
      </c>
      <c r="L62" s="29">
        <f t="shared" si="15"/>
        <v>1.7117263205731637E-3</v>
      </c>
      <c r="M62" s="29">
        <f t="shared" si="15"/>
        <v>3.7784240830373338E-3</v>
      </c>
      <c r="N62" s="29">
        <f t="shared" si="15"/>
        <v>2.2820855256094992E-3</v>
      </c>
      <c r="O62" s="39"/>
      <c r="P62" s="29">
        <f t="shared" si="16"/>
        <v>1.7084092764990317E-3</v>
      </c>
      <c r="Q62" s="29">
        <f t="shared" si="16"/>
        <v>5.9512269163488488E-3</v>
      </c>
      <c r="R62" s="29">
        <f t="shared" si="16"/>
        <v>5.8045143582785338E-3</v>
      </c>
      <c r="S62" s="39"/>
      <c r="T62" s="29">
        <f t="shared" si="17"/>
        <v>0.54306937169410352</v>
      </c>
      <c r="U62" s="29">
        <f t="shared" si="11"/>
        <v>0.45693062830589642</v>
      </c>
      <c r="V62" s="29">
        <f t="shared" si="11"/>
        <v>1</v>
      </c>
      <c r="W62" s="39"/>
      <c r="X62" s="29">
        <f t="shared" si="18"/>
        <v>1.0177449469549488E-2</v>
      </c>
      <c r="Y62" s="29">
        <f t="shared" si="12"/>
        <v>0.98982255053045054</v>
      </c>
      <c r="Z62" s="29">
        <f t="shared" si="12"/>
        <v>1</v>
      </c>
      <c r="AB62" s="49">
        <f t="shared" si="19"/>
        <v>4.4320398397814511</v>
      </c>
      <c r="AC62" s="50">
        <f t="shared" si="20"/>
        <v>2.9258992367752002E-3</v>
      </c>
      <c r="AD62" s="51">
        <f t="shared" si="21"/>
        <v>1260.4047187977276</v>
      </c>
      <c r="AE62" s="52">
        <f t="shared" si="22"/>
        <v>1521.8398581192305</v>
      </c>
    </row>
    <row r="63" spans="1:31" x14ac:dyDescent="0.2">
      <c r="A63" s="19">
        <v>19</v>
      </c>
      <c r="B63" s="19" t="s">
        <v>97</v>
      </c>
      <c r="C63" s="21" t="s">
        <v>98</v>
      </c>
      <c r="D63" s="39">
        <v>146542.17943779484</v>
      </c>
      <c r="E63" s="39">
        <v>83351.766013266446</v>
      </c>
      <c r="F63" s="39">
        <f t="shared" si="13"/>
        <v>229893.9454510613</v>
      </c>
      <c r="H63" s="39">
        <v>1205.9059546855424</v>
      </c>
      <c r="I63" s="39">
        <v>47726.289802169442</v>
      </c>
      <c r="J63" s="39">
        <f t="shared" si="14"/>
        <v>48932.195756854984</v>
      </c>
      <c r="L63" s="29">
        <f t="shared" si="15"/>
        <v>7.5857168958404469E-2</v>
      </c>
      <c r="M63" s="29">
        <f t="shared" si="15"/>
        <v>0.11319577102643003</v>
      </c>
      <c r="N63" s="29">
        <f t="shared" si="15"/>
        <v>8.6161731037813175E-2</v>
      </c>
      <c r="O63" s="39"/>
      <c r="P63" s="29">
        <f t="shared" si="16"/>
        <v>5.8324141626858006E-2</v>
      </c>
      <c r="Q63" s="29">
        <f t="shared" si="16"/>
        <v>8.2677776840341444E-2</v>
      </c>
      <c r="R63" s="29">
        <f t="shared" si="16"/>
        <v>8.183565153028266E-2</v>
      </c>
      <c r="S63" s="39"/>
      <c r="T63" s="29">
        <f t="shared" si="17"/>
        <v>0.63743383563352707</v>
      </c>
      <c r="U63" s="29">
        <f t="shared" si="11"/>
        <v>0.36256616436647288</v>
      </c>
      <c r="V63" s="29">
        <f t="shared" si="11"/>
        <v>1</v>
      </c>
      <c r="W63" s="39"/>
      <c r="X63" s="29">
        <f t="shared" si="18"/>
        <v>2.4644427580517991E-2</v>
      </c>
      <c r="Y63" s="29">
        <f t="shared" si="12"/>
        <v>0.97535557241948201</v>
      </c>
      <c r="Z63" s="29">
        <f t="shared" si="12"/>
        <v>1</v>
      </c>
      <c r="AB63" s="49">
        <f t="shared" si="19"/>
        <v>1.214596411646232</v>
      </c>
      <c r="AC63" s="50">
        <f t="shared" si="20"/>
        <v>1.9999570262912658E-2</v>
      </c>
      <c r="AD63" s="51">
        <f t="shared" si="21"/>
        <v>55720.751290738262</v>
      </c>
      <c r="AE63" s="52">
        <f t="shared" si="22"/>
        <v>27631.014722528183</v>
      </c>
    </row>
    <row r="64" spans="1:31" x14ac:dyDescent="0.2">
      <c r="A64" s="19">
        <v>20</v>
      </c>
      <c r="B64" s="19" t="s">
        <v>99</v>
      </c>
      <c r="C64" s="21" t="s">
        <v>100</v>
      </c>
      <c r="D64" s="39">
        <v>10512.660062236004</v>
      </c>
      <c r="E64" s="39">
        <v>6736.311030518973</v>
      </c>
      <c r="F64" s="39">
        <f t="shared" si="13"/>
        <v>17248.971092754975</v>
      </c>
      <c r="H64" s="39">
        <v>301.7261515873883</v>
      </c>
      <c r="I64" s="39">
        <v>8368.7176910097132</v>
      </c>
      <c r="J64" s="39">
        <f t="shared" si="14"/>
        <v>8670.443842597102</v>
      </c>
      <c r="L64" s="29">
        <f t="shared" si="15"/>
        <v>5.4418504870252628E-3</v>
      </c>
      <c r="M64" s="29">
        <f t="shared" si="15"/>
        <v>9.1482395328261659E-3</v>
      </c>
      <c r="N64" s="29">
        <f t="shared" si="15"/>
        <v>6.4647253108688066E-3</v>
      </c>
      <c r="O64" s="39"/>
      <c r="P64" s="29">
        <f t="shared" si="16"/>
        <v>1.459311045719032E-2</v>
      </c>
      <c r="Q64" s="29">
        <f t="shared" si="16"/>
        <v>1.4497397064912163E-2</v>
      </c>
      <c r="R64" s="29">
        <f t="shared" si="16"/>
        <v>1.4500706742068881E-2</v>
      </c>
      <c r="S64" s="39"/>
      <c r="T64" s="29">
        <f t="shared" si="17"/>
        <v>0.60946592151526069</v>
      </c>
      <c r="U64" s="29">
        <f t="shared" si="11"/>
        <v>0.39053407848473942</v>
      </c>
      <c r="V64" s="29">
        <f t="shared" si="11"/>
        <v>1</v>
      </c>
      <c r="W64" s="39"/>
      <c r="X64" s="29">
        <f t="shared" si="18"/>
        <v>3.4799389404384949E-2</v>
      </c>
      <c r="Y64" s="29">
        <f t="shared" si="12"/>
        <v>0.96520061059561502</v>
      </c>
      <c r="Z64" s="29">
        <f t="shared" si="12"/>
        <v>1</v>
      </c>
      <c r="AB64" s="49">
        <f t="shared" si="19"/>
        <v>2.209452067342776</v>
      </c>
      <c r="AC64" s="50">
        <f t="shared" si="20"/>
        <v>5.0077380627814201E-3</v>
      </c>
      <c r="AD64" s="51">
        <f t="shared" si="21"/>
        <v>4078.4672300945494</v>
      </c>
      <c r="AE64" s="52">
        <f t="shared" si="22"/>
        <v>2657.8438004244235</v>
      </c>
    </row>
    <row r="65" spans="1:32" x14ac:dyDescent="0.2">
      <c r="A65" s="19">
        <v>21</v>
      </c>
      <c r="B65" s="19" t="s">
        <v>101</v>
      </c>
      <c r="C65" s="21" t="s">
        <v>102</v>
      </c>
      <c r="D65" s="39">
        <v>60312.491396445614</v>
      </c>
      <c r="E65" s="39">
        <v>25317.206952891149</v>
      </c>
      <c r="F65" s="39">
        <f t="shared" si="13"/>
        <v>85629.698349336759</v>
      </c>
      <c r="H65" s="39">
        <v>629.9773365333109</v>
      </c>
      <c r="I65" s="39">
        <v>18371.102439461327</v>
      </c>
      <c r="J65" s="39">
        <f t="shared" si="14"/>
        <v>19001.079775994636</v>
      </c>
      <c r="L65" s="29">
        <f t="shared" si="15"/>
        <v>3.1220600565071935E-2</v>
      </c>
      <c r="M65" s="29">
        <f t="shared" si="15"/>
        <v>3.4382004105492879E-2</v>
      </c>
      <c r="N65" s="29">
        <f t="shared" si="15"/>
        <v>3.2093072410187599E-2</v>
      </c>
      <c r="O65" s="39"/>
      <c r="P65" s="29">
        <f t="shared" si="16"/>
        <v>3.0469115153561755E-2</v>
      </c>
      <c r="Q65" s="29">
        <f t="shared" si="16"/>
        <v>3.1824847774607312E-2</v>
      </c>
      <c r="R65" s="29">
        <f t="shared" si="16"/>
        <v>3.1777967842973015E-2</v>
      </c>
      <c r="S65" s="39"/>
      <c r="T65" s="29">
        <f t="shared" si="17"/>
        <v>0.70434081351534694</v>
      </c>
      <c r="U65" s="29">
        <f t="shared" si="11"/>
        <v>0.29565918648465311</v>
      </c>
      <c r="V65" s="29">
        <f t="shared" si="11"/>
        <v>1</v>
      </c>
      <c r="W65" s="39"/>
      <c r="X65" s="29">
        <f t="shared" si="18"/>
        <v>3.3154817724053993E-2</v>
      </c>
      <c r="Y65" s="29">
        <f t="shared" si="12"/>
        <v>0.96684518227594607</v>
      </c>
      <c r="Z65" s="29">
        <f t="shared" si="12"/>
        <v>1</v>
      </c>
      <c r="AB65" s="49">
        <f t="shared" si="19"/>
        <v>0.8646600426059986</v>
      </c>
      <c r="AC65" s="50">
        <f t="shared" si="20"/>
        <v>-5.3816051875524781E-3</v>
      </c>
      <c r="AD65" s="51">
        <f t="shared" si="21"/>
        <v>22983.446007393995</v>
      </c>
      <c r="AE65" s="52">
        <f t="shared" si="22"/>
        <v>2333.7609454971534</v>
      </c>
    </row>
    <row r="66" spans="1:32" x14ac:dyDescent="0.2">
      <c r="A66" s="19">
        <v>22</v>
      </c>
      <c r="B66" s="19" t="s">
        <v>103</v>
      </c>
      <c r="C66" s="21" t="s">
        <v>104</v>
      </c>
      <c r="D66" s="39">
        <v>40326.701383355976</v>
      </c>
      <c r="E66" s="39">
        <v>18635.005488408118</v>
      </c>
      <c r="F66" s="39">
        <f t="shared" si="13"/>
        <v>58961.706871764094</v>
      </c>
      <c r="H66" s="39">
        <v>463.56811124552496</v>
      </c>
      <c r="I66" s="39">
        <v>13020.62272306916</v>
      </c>
      <c r="J66" s="39">
        <f t="shared" si="14"/>
        <v>13484.190834314686</v>
      </c>
      <c r="L66" s="29">
        <f t="shared" si="15"/>
        <v>2.0875009585010918E-2</v>
      </c>
      <c r="M66" s="29">
        <f t="shared" si="15"/>
        <v>2.5307248007275275E-2</v>
      </c>
      <c r="N66" s="29">
        <f t="shared" si="15"/>
        <v>2.2098201494813948E-2</v>
      </c>
      <c r="O66" s="39"/>
      <c r="P66" s="29">
        <f t="shared" si="16"/>
        <v>2.2420663957190105E-2</v>
      </c>
      <c r="Q66" s="29">
        <f t="shared" si="16"/>
        <v>2.2556040796015468E-2</v>
      </c>
      <c r="R66" s="29">
        <f t="shared" si="16"/>
        <v>2.2551359594980343E-2</v>
      </c>
      <c r="S66" s="39"/>
      <c r="T66" s="29">
        <f t="shared" si="17"/>
        <v>0.68394731975895096</v>
      </c>
      <c r="U66" s="29">
        <f t="shared" si="11"/>
        <v>0.31605268024104899</v>
      </c>
      <c r="V66" s="29">
        <f t="shared" si="11"/>
        <v>1</v>
      </c>
      <c r="W66" s="39"/>
      <c r="X66" s="29">
        <f t="shared" si="18"/>
        <v>3.4378637690726889E-2</v>
      </c>
      <c r="Y66" s="29">
        <f t="shared" si="12"/>
        <v>0.96562136230927309</v>
      </c>
      <c r="Z66" s="29">
        <f t="shared" si="12"/>
        <v>1</v>
      </c>
      <c r="AB66" s="49">
        <f t="shared" si="19"/>
        <v>0.88678151989254028</v>
      </c>
      <c r="AC66" s="50">
        <f t="shared" si="20"/>
        <v>-3.2310643499127677E-3</v>
      </c>
      <c r="AD66" s="51">
        <f t="shared" si="21"/>
        <v>15383.376749371781</v>
      </c>
      <c r="AE66" s="52">
        <f t="shared" si="22"/>
        <v>3251.6287390363377</v>
      </c>
    </row>
    <row r="67" spans="1:32" x14ac:dyDescent="0.2">
      <c r="A67" s="19">
        <v>23</v>
      </c>
      <c r="B67" s="19" t="s">
        <v>105</v>
      </c>
      <c r="C67" s="21" t="s">
        <v>106</v>
      </c>
      <c r="D67" s="39">
        <v>889.42525234764673</v>
      </c>
      <c r="E67" s="39">
        <v>8301.7596918857507</v>
      </c>
      <c r="F67" s="39">
        <f t="shared" si="13"/>
        <v>9191.1849442333969</v>
      </c>
      <c r="H67" s="39">
        <v>21.09784756678572</v>
      </c>
      <c r="I67" s="39">
        <v>9086.004736292507</v>
      </c>
      <c r="J67" s="39">
        <f t="shared" si="14"/>
        <v>9107.1025838592923</v>
      </c>
      <c r="L67" s="29">
        <f t="shared" si="15"/>
        <v>4.6040861342482459E-4</v>
      </c>
      <c r="M67" s="29">
        <f t="shared" si="15"/>
        <v>1.1274195306786628E-2</v>
      </c>
      <c r="N67" s="29">
        <f t="shared" si="15"/>
        <v>3.4447553785291736E-3</v>
      </c>
      <c r="O67" s="39"/>
      <c r="P67" s="29">
        <f t="shared" si="16"/>
        <v>1.020406147532414E-3</v>
      </c>
      <c r="Q67" s="29">
        <f t="shared" si="16"/>
        <v>1.5739976333197608E-2</v>
      </c>
      <c r="R67" s="29">
        <f t="shared" si="16"/>
        <v>1.5230987736716018E-2</v>
      </c>
      <c r="S67" s="39"/>
      <c r="T67" s="29">
        <f t="shared" si="17"/>
        <v>9.6769378240580101E-2</v>
      </c>
      <c r="U67" s="29">
        <f t="shared" si="11"/>
        <v>0.90323062175941993</v>
      </c>
      <c r="V67" s="29">
        <f t="shared" si="11"/>
        <v>1</v>
      </c>
      <c r="W67" s="39"/>
      <c r="X67" s="29">
        <f t="shared" si="18"/>
        <v>2.3166366440384536E-3</v>
      </c>
      <c r="Y67" s="29">
        <f t="shared" si="12"/>
        <v>0.99768336335596164</v>
      </c>
      <c r="Z67" s="29">
        <f t="shared" si="12"/>
        <v>1</v>
      </c>
      <c r="AB67" s="49">
        <f t="shared" si="19"/>
        <v>49.174442153213256</v>
      </c>
      <c r="AC67" s="50">
        <f t="shared" si="20"/>
        <v>1.1044925897452821E-2</v>
      </c>
      <c r="AD67" s="51">
        <f t="shared" si="21"/>
        <v>343.38875566496006</v>
      </c>
      <c r="AE67" s="52">
        <f t="shared" si="22"/>
        <v>7958.370936220791</v>
      </c>
    </row>
    <row r="68" spans="1:32" x14ac:dyDescent="0.2">
      <c r="A68" s="19">
        <v>24</v>
      </c>
      <c r="B68" s="19" t="s">
        <v>107</v>
      </c>
      <c r="C68" s="21" t="s">
        <v>108</v>
      </c>
      <c r="D68" s="39">
        <v>45155.619138592047</v>
      </c>
      <c r="E68" s="39">
        <v>17456.052905227039</v>
      </c>
      <c r="F68" s="39">
        <f t="shared" si="13"/>
        <v>62611.672043819082</v>
      </c>
      <c r="H68" s="39">
        <v>319.29085163350192</v>
      </c>
      <c r="I68" s="39">
        <v>9781.6436561685041</v>
      </c>
      <c r="J68" s="39">
        <f t="shared" si="14"/>
        <v>10100.934507802005</v>
      </c>
      <c r="L68" s="29">
        <f t="shared" si="15"/>
        <v>2.3374686002070585E-2</v>
      </c>
      <c r="M68" s="29">
        <f t="shared" si="15"/>
        <v>2.3706172792677626E-2</v>
      </c>
      <c r="N68" s="29">
        <f t="shared" si="15"/>
        <v>2.3466168436418043E-2</v>
      </c>
      <c r="O68" s="39"/>
      <c r="P68" s="29">
        <f t="shared" si="16"/>
        <v>1.5442634459574028E-2</v>
      </c>
      <c r="Q68" s="29">
        <f t="shared" si="16"/>
        <v>1.6945053862110183E-2</v>
      </c>
      <c r="R68" s="29">
        <f t="shared" si="16"/>
        <v>1.6893101642488424E-2</v>
      </c>
      <c r="S68" s="39"/>
      <c r="T68" s="29">
        <f t="shared" si="17"/>
        <v>0.72120129785049769</v>
      </c>
      <c r="U68" s="29">
        <f t="shared" si="11"/>
        <v>0.27879870214950236</v>
      </c>
      <c r="V68" s="29">
        <f t="shared" si="11"/>
        <v>1</v>
      </c>
      <c r="W68" s="39"/>
      <c r="X68" s="29">
        <f t="shared" si="18"/>
        <v>3.1610030872577216E-2</v>
      </c>
      <c r="Y68" s="29">
        <f t="shared" si="12"/>
        <v>0.96838996912742292</v>
      </c>
      <c r="Z68" s="29">
        <f t="shared" si="12"/>
        <v>1</v>
      </c>
      <c r="AB68" s="49">
        <f t="shared" si="19"/>
        <v>0.85261615255868051</v>
      </c>
      <c r="AC68" s="50">
        <f t="shared" si="20"/>
        <v>-4.0978662482623954E-3</v>
      </c>
      <c r="AD68" s="51">
        <f t="shared" si="21"/>
        <v>17150.11157540881</v>
      </c>
      <c r="AE68" s="52">
        <f t="shared" si="22"/>
        <v>305.94132981822986</v>
      </c>
    </row>
    <row r="69" spans="1:32" x14ac:dyDescent="0.2">
      <c r="A69" s="19">
        <v>25</v>
      </c>
      <c r="B69" s="19" t="s">
        <v>109</v>
      </c>
      <c r="C69" s="21" t="s">
        <v>110</v>
      </c>
      <c r="D69" s="39">
        <v>14114.390588496981</v>
      </c>
      <c r="E69" s="39">
        <v>13859.330518986124</v>
      </c>
      <c r="F69" s="39">
        <f t="shared" si="13"/>
        <v>27973.721107483107</v>
      </c>
      <c r="H69" s="39">
        <v>99.068871921370757</v>
      </c>
      <c r="I69" s="39">
        <v>15325.901557084764</v>
      </c>
      <c r="J69" s="39">
        <f t="shared" si="14"/>
        <v>15424.970429006135</v>
      </c>
      <c r="L69" s="29">
        <f t="shared" si="15"/>
        <v>7.3062767028861985E-3</v>
      </c>
      <c r="M69" s="29">
        <f t="shared" si="15"/>
        <v>1.882164804711001E-2</v>
      </c>
      <c r="N69" s="29">
        <f t="shared" si="15"/>
        <v>1.0484244069415226E-2</v>
      </c>
      <c r="O69" s="39"/>
      <c r="P69" s="29">
        <f t="shared" si="16"/>
        <v>4.7915070775662689E-3</v>
      </c>
      <c r="Q69" s="29">
        <f t="shared" si="16"/>
        <v>2.6549548981620145E-2</v>
      </c>
      <c r="R69" s="29">
        <f t="shared" si="16"/>
        <v>2.5797176794712332E-2</v>
      </c>
      <c r="S69" s="39"/>
      <c r="T69" s="29">
        <f t="shared" si="17"/>
        <v>0.50455892279276759</v>
      </c>
      <c r="U69" s="29">
        <f t="shared" si="11"/>
        <v>0.49544107720723241</v>
      </c>
      <c r="V69" s="29">
        <f t="shared" si="11"/>
        <v>1</v>
      </c>
      <c r="W69" s="39"/>
      <c r="X69" s="29">
        <f t="shared" si="18"/>
        <v>6.4226296171741824E-3</v>
      </c>
      <c r="Y69" s="29">
        <f t="shared" si="12"/>
        <v>0.9935773703828259</v>
      </c>
      <c r="Z69" s="29">
        <f t="shared" si="12"/>
        <v>1</v>
      </c>
      <c r="AB69" s="49">
        <f t="shared" si="19"/>
        <v>4.6135240099504324</v>
      </c>
      <c r="AC69" s="50">
        <f t="shared" si="20"/>
        <v>1.4741979662050011E-2</v>
      </c>
      <c r="AD69" s="51">
        <f t="shared" si="21"/>
        <v>5360.3715910843875</v>
      </c>
      <c r="AE69" s="52">
        <f t="shared" si="22"/>
        <v>8498.9589279017364</v>
      </c>
    </row>
    <row r="70" spans="1:32" x14ac:dyDescent="0.2">
      <c r="A70" s="19">
        <v>26</v>
      </c>
      <c r="B70" s="19" t="s">
        <v>111</v>
      </c>
      <c r="C70" s="21" t="s">
        <v>112</v>
      </c>
      <c r="D70" s="39">
        <v>105396.32290648074</v>
      </c>
      <c r="E70" s="39">
        <v>36380.323127024531</v>
      </c>
      <c r="F70" s="39">
        <f t="shared" si="13"/>
        <v>141776.64603350527</v>
      </c>
      <c r="H70" s="39">
        <v>441.51253959709237</v>
      </c>
      <c r="I70" s="39">
        <v>16675.631744279515</v>
      </c>
      <c r="J70" s="39">
        <f t="shared" si="14"/>
        <v>17117.144283876609</v>
      </c>
      <c r="L70" s="29">
        <f t="shared" si="15"/>
        <v>5.4558125892383506E-2</v>
      </c>
      <c r="M70" s="29">
        <f t="shared" si="15"/>
        <v>4.9406256442110177E-2</v>
      </c>
      <c r="N70" s="29">
        <f t="shared" si="15"/>
        <v>5.3136333012226054E-2</v>
      </c>
      <c r="O70" s="39"/>
      <c r="P70" s="29">
        <f t="shared" si="16"/>
        <v>2.1353937087249461E-2</v>
      </c>
      <c r="Q70" s="29">
        <f t="shared" si="16"/>
        <v>2.8887729713332654E-2</v>
      </c>
      <c r="R70" s="29">
        <f t="shared" si="16"/>
        <v>2.862721840175457E-2</v>
      </c>
      <c r="S70" s="39"/>
      <c r="T70" s="29">
        <f t="shared" si="17"/>
        <v>0.74339692646963185</v>
      </c>
      <c r="U70" s="29">
        <f t="shared" si="11"/>
        <v>0.25660307353036815</v>
      </c>
      <c r="V70" s="29">
        <f t="shared" si="11"/>
        <v>1</v>
      </c>
      <c r="W70" s="39"/>
      <c r="X70" s="29">
        <f t="shared" si="18"/>
        <v>2.5793586376027248E-2</v>
      </c>
      <c r="Y70" s="29">
        <f t="shared" si="12"/>
        <v>0.97420641362397264</v>
      </c>
      <c r="Z70" s="29">
        <f t="shared" si="12"/>
        <v>1</v>
      </c>
      <c r="AB70" s="49">
        <f t="shared" si="19"/>
        <v>0.80556609190355133</v>
      </c>
      <c r="AC70" s="50">
        <f t="shared" si="20"/>
        <v>-1.192484592015941E-2</v>
      </c>
      <c r="AD70" s="51">
        <f t="shared" si="21"/>
        <v>39914.992403286538</v>
      </c>
      <c r="AE70" s="52">
        <f t="shared" si="22"/>
        <v>-3534.6692762620078</v>
      </c>
    </row>
    <row r="71" spans="1:32" x14ac:dyDescent="0.2">
      <c r="A71" s="19">
        <v>27</v>
      </c>
      <c r="B71" s="19" t="s">
        <v>113</v>
      </c>
      <c r="C71" s="21" t="s">
        <v>114</v>
      </c>
      <c r="D71" s="39">
        <v>179335.23417018686</v>
      </c>
      <c r="E71" s="39">
        <v>10834.757790800857</v>
      </c>
      <c r="F71" s="39">
        <f t="shared" si="13"/>
        <v>190169.99196098771</v>
      </c>
      <c r="H71" s="39">
        <v>3007.4447430330861</v>
      </c>
      <c r="I71" s="39">
        <v>9046.0320027705366</v>
      </c>
      <c r="J71" s="39">
        <f t="shared" si="14"/>
        <v>12053.476745803622</v>
      </c>
      <c r="L71" s="29">
        <f t="shared" si="15"/>
        <v>9.2832406415912144E-2</v>
      </c>
      <c r="M71" s="29">
        <f t="shared" si="15"/>
        <v>1.4714130493877219E-2</v>
      </c>
      <c r="N71" s="29">
        <f t="shared" si="15"/>
        <v>7.1273628658018562E-2</v>
      </c>
      <c r="O71" s="39"/>
      <c r="P71" s="29">
        <f t="shared" si="16"/>
        <v>0.1454563122821225</v>
      </c>
      <c r="Q71" s="29">
        <f t="shared" si="16"/>
        <v>1.5670730289653746E-2</v>
      </c>
      <c r="R71" s="29">
        <f t="shared" si="16"/>
        <v>2.0158591034815022E-2</v>
      </c>
      <c r="S71" s="39"/>
      <c r="T71" s="29">
        <f t="shared" si="17"/>
        <v>0.94302593338162655</v>
      </c>
      <c r="U71" s="29">
        <f t="shared" si="11"/>
        <v>5.6974066618373446E-2</v>
      </c>
      <c r="V71" s="29">
        <f t="shared" si="11"/>
        <v>1</v>
      </c>
      <c r="W71" s="39"/>
      <c r="X71" s="29">
        <f t="shared" si="18"/>
        <v>0.24950848675923468</v>
      </c>
      <c r="Y71" s="29">
        <f t="shared" si="12"/>
        <v>0.75049151324076535</v>
      </c>
      <c r="Z71" s="29">
        <f t="shared" si="12"/>
        <v>1</v>
      </c>
      <c r="AB71" s="49">
        <f t="shared" si="19"/>
        <v>0.378324208704378</v>
      </c>
      <c r="AC71" s="50">
        <f t="shared" si="20"/>
        <v>-2.417878239760211E-2</v>
      </c>
      <c r="AD71" s="51">
        <f t="shared" si="21"/>
        <v>68767.531128546034</v>
      </c>
      <c r="AE71" s="52">
        <f t="shared" si="22"/>
        <v>-57932.77333774518</v>
      </c>
    </row>
    <row r="72" spans="1:32" x14ac:dyDescent="0.2">
      <c r="A72" s="19">
        <v>28</v>
      </c>
      <c r="B72" s="19" t="s">
        <v>115</v>
      </c>
      <c r="C72" s="21" t="s">
        <v>116</v>
      </c>
      <c r="D72" s="39">
        <v>78680.863040033437</v>
      </c>
      <c r="E72" s="39">
        <v>28789.616758853324</v>
      </c>
      <c r="F72" s="39">
        <f t="shared" si="13"/>
        <v>107470.47979888676</v>
      </c>
      <c r="H72" s="39">
        <v>960.67076320613421</v>
      </c>
      <c r="I72" s="39">
        <v>16250.02604858516</v>
      </c>
      <c r="J72" s="39">
        <f t="shared" si="14"/>
        <v>17210.696811791295</v>
      </c>
      <c r="L72" s="29">
        <f t="shared" si="15"/>
        <v>4.0728939233188134E-2</v>
      </c>
      <c r="M72" s="29">
        <f t="shared" si="15"/>
        <v>3.9097706292811431E-2</v>
      </c>
      <c r="N72" s="29">
        <f t="shared" si="15"/>
        <v>4.0278757914951731E-2</v>
      </c>
      <c r="O72" s="39"/>
      <c r="P72" s="29">
        <f t="shared" si="16"/>
        <v>4.6463239883931966E-2</v>
      </c>
      <c r="Q72" s="29">
        <f t="shared" si="16"/>
        <v>2.8150439367142857E-2</v>
      </c>
      <c r="R72" s="29">
        <f t="shared" si="16"/>
        <v>2.878367841659318E-2</v>
      </c>
      <c r="S72" s="39"/>
      <c r="T72" s="29">
        <f t="shared" si="17"/>
        <v>0.73211604886543413</v>
      </c>
      <c r="U72" s="29">
        <f t="shared" si="11"/>
        <v>0.26788395113456581</v>
      </c>
      <c r="V72" s="29">
        <f t="shared" si="11"/>
        <v>1</v>
      </c>
      <c r="W72" s="39"/>
      <c r="X72" s="29">
        <f t="shared" si="18"/>
        <v>5.5818237559560335E-2</v>
      </c>
      <c r="Y72" s="29">
        <f t="shared" si="12"/>
        <v>0.94418176244043961</v>
      </c>
      <c r="Z72" s="29">
        <f t="shared" si="12"/>
        <v>1</v>
      </c>
      <c r="AB72" s="49">
        <f t="shared" si="19"/>
        <v>0.69497308675401903</v>
      </c>
      <c r="AC72" s="50">
        <f t="shared" si="20"/>
        <v>-1.7160164749970112E-2</v>
      </c>
      <c r="AD72" s="51">
        <f t="shared" si="21"/>
        <v>30035.489703131487</v>
      </c>
      <c r="AE72" s="52">
        <f t="shared" si="22"/>
        <v>-1245.8729442781623</v>
      </c>
    </row>
    <row r="73" spans="1:32" x14ac:dyDescent="0.2">
      <c r="A73" s="19">
        <v>29</v>
      </c>
      <c r="B73" s="19" t="s">
        <v>117</v>
      </c>
      <c r="C73" s="21" t="s">
        <v>118</v>
      </c>
      <c r="D73" s="39">
        <v>8675.7585383865153</v>
      </c>
      <c r="E73" s="39">
        <v>3208.3188132511455</v>
      </c>
      <c r="F73" s="39">
        <f t="shared" si="13"/>
        <v>11884.077351637661</v>
      </c>
      <c r="H73" s="39">
        <v>130.72468873316927</v>
      </c>
      <c r="I73" s="39">
        <v>2612.3943283634244</v>
      </c>
      <c r="J73" s="39">
        <f t="shared" si="14"/>
        <v>2743.1190170965938</v>
      </c>
      <c r="L73" s="29">
        <f t="shared" si="15"/>
        <v>4.4909833046946623E-3</v>
      </c>
      <c r="M73" s="29">
        <f t="shared" si="15"/>
        <v>4.3570537150558006E-3</v>
      </c>
      <c r="N73" s="29">
        <f t="shared" si="15"/>
        <v>4.4540219377910729E-3</v>
      </c>
      <c r="O73" s="39"/>
      <c r="P73" s="29">
        <f t="shared" si="16"/>
        <v>6.3225537863675855E-3</v>
      </c>
      <c r="Q73" s="29">
        <f t="shared" si="16"/>
        <v>4.5255341698400148E-3</v>
      </c>
      <c r="R73" s="29">
        <f t="shared" si="16"/>
        <v>4.587673381850229E-3</v>
      </c>
      <c r="S73" s="39"/>
      <c r="T73" s="29">
        <f t="shared" si="17"/>
        <v>0.73003214988254594</v>
      </c>
      <c r="U73" s="29">
        <f t="shared" si="11"/>
        <v>0.26996785011745394</v>
      </c>
      <c r="V73" s="29">
        <f t="shared" si="11"/>
        <v>1</v>
      </c>
      <c r="W73" s="39"/>
      <c r="X73" s="29">
        <f t="shared" si="18"/>
        <v>4.7655492859924292E-2</v>
      </c>
      <c r="Y73" s="29">
        <f t="shared" si="12"/>
        <v>0.95234450714007568</v>
      </c>
      <c r="Z73" s="29">
        <f t="shared" si="12"/>
        <v>1</v>
      </c>
      <c r="AB73" s="49">
        <f t="shared" si="19"/>
        <v>1.0010083378312242</v>
      </c>
      <c r="AC73" s="50">
        <f t="shared" si="20"/>
        <v>4.3889565426455737E-6</v>
      </c>
      <c r="AD73" s="51">
        <f t="shared" si="21"/>
        <v>3321.2197663399866</v>
      </c>
      <c r="AE73" s="52">
        <f t="shared" si="22"/>
        <v>-112.90095308884111</v>
      </c>
    </row>
    <row r="74" spans="1:32" x14ac:dyDescent="0.2">
      <c r="A74" s="19">
        <v>30</v>
      </c>
      <c r="B74" s="19" t="s">
        <v>119</v>
      </c>
      <c r="C74" s="21" t="s">
        <v>120</v>
      </c>
      <c r="D74" s="39">
        <v>76621.114122330968</v>
      </c>
      <c r="E74" s="39">
        <v>24123.67623299281</v>
      </c>
      <c r="F74" s="39">
        <f t="shared" si="13"/>
        <v>100744.79035532378</v>
      </c>
      <c r="H74" s="39">
        <v>1556.5733752807178</v>
      </c>
      <c r="I74" s="39">
        <v>26147.59378513823</v>
      </c>
      <c r="J74" s="39">
        <f t="shared" si="14"/>
        <v>27704.167160418947</v>
      </c>
      <c r="L74" s="29">
        <f t="shared" si="15"/>
        <v>3.9662715690850468E-2</v>
      </c>
      <c r="M74" s="29">
        <f t="shared" si="15"/>
        <v>3.2761131068908156E-2</v>
      </c>
      <c r="N74" s="29">
        <f t="shared" si="15"/>
        <v>3.7758043227389446E-2</v>
      </c>
      <c r="O74" s="39"/>
      <c r="P74" s="29">
        <f t="shared" si="16"/>
        <v>7.528431685714887E-2</v>
      </c>
      <c r="Q74" s="29">
        <f t="shared" si="16"/>
        <v>4.5296312217868853E-2</v>
      </c>
      <c r="R74" s="29">
        <f t="shared" si="16"/>
        <v>4.6333268609944432E-2</v>
      </c>
      <c r="S74" s="39"/>
      <c r="T74" s="29">
        <f t="shared" si="17"/>
        <v>0.76054666302933038</v>
      </c>
      <c r="U74" s="29">
        <f t="shared" si="11"/>
        <v>0.23945333697066959</v>
      </c>
      <c r="V74" s="29">
        <f t="shared" si="11"/>
        <v>1</v>
      </c>
      <c r="W74" s="39"/>
      <c r="X74" s="29">
        <f t="shared" si="18"/>
        <v>5.6185532171658288E-2</v>
      </c>
      <c r="Y74" s="29">
        <f t="shared" si="12"/>
        <v>0.94381446782834177</v>
      </c>
      <c r="Z74" s="29">
        <f t="shared" si="12"/>
        <v>1</v>
      </c>
      <c r="AB74" s="49">
        <f t="shared" si="19"/>
        <v>1.1940379827311132</v>
      </c>
      <c r="AC74" s="50">
        <f t="shared" si="20"/>
        <v>5.3238706611831894E-3</v>
      </c>
      <c r="AD74" s="51">
        <f t="shared" si="21"/>
        <v>29483.424235026887</v>
      </c>
      <c r="AE74" s="52">
        <f t="shared" si="22"/>
        <v>-5359.7480020340772</v>
      </c>
    </row>
    <row r="75" spans="1:32" x14ac:dyDescent="0.2">
      <c r="A75" s="19">
        <v>31</v>
      </c>
      <c r="B75" s="19" t="s">
        <v>121</v>
      </c>
      <c r="C75" s="21" t="s">
        <v>122</v>
      </c>
      <c r="D75" s="39">
        <v>4790.1382500540367</v>
      </c>
      <c r="E75" s="39">
        <v>7397.3950877927491</v>
      </c>
      <c r="F75" s="39">
        <f t="shared" si="13"/>
        <v>12187.533337846786</v>
      </c>
      <c r="H75" s="39">
        <v>67.544761839738413</v>
      </c>
      <c r="I75" s="39">
        <v>9468.185838865702</v>
      </c>
      <c r="J75" s="39">
        <f t="shared" si="14"/>
        <v>9535.7306007054412</v>
      </c>
      <c r="L75" s="29">
        <f t="shared" si="15"/>
        <v>2.4796023094682375E-3</v>
      </c>
      <c r="M75" s="29">
        <f t="shared" si="15"/>
        <v>1.0046023984861355E-2</v>
      </c>
      <c r="N75" s="29">
        <f t="shared" si="15"/>
        <v>4.5677539154395704E-3</v>
      </c>
      <c r="O75" s="39"/>
      <c r="P75" s="29">
        <f t="shared" si="16"/>
        <v>3.2668304193925117E-3</v>
      </c>
      <c r="Q75" s="29">
        <f t="shared" si="16"/>
        <v>1.6402040869161305E-2</v>
      </c>
      <c r="R75" s="29">
        <f t="shared" si="16"/>
        <v>1.5947837910312072E-2</v>
      </c>
      <c r="S75" s="39"/>
      <c r="T75" s="29">
        <f t="shared" si="17"/>
        <v>0.39303590950425471</v>
      </c>
      <c r="U75" s="29">
        <f t="shared" si="11"/>
        <v>0.60696409049574529</v>
      </c>
      <c r="V75" s="29">
        <f t="shared" si="11"/>
        <v>1</v>
      </c>
      <c r="W75" s="39"/>
      <c r="X75" s="29">
        <f t="shared" si="18"/>
        <v>7.0833336917825191E-3</v>
      </c>
      <c r="Y75" s="29">
        <f t="shared" si="12"/>
        <v>0.9929166663082174</v>
      </c>
      <c r="Z75" s="29">
        <f t="shared" si="12"/>
        <v>1</v>
      </c>
      <c r="AB75" s="49">
        <f t="shared" si="19"/>
        <v>4.3287730514532683</v>
      </c>
      <c r="AC75" s="50">
        <f t="shared" si="20"/>
        <v>7.7252684577290946E-3</v>
      </c>
      <c r="AD75" s="51">
        <f t="shared" si="21"/>
        <v>1831.9949543573121</v>
      </c>
      <c r="AE75" s="52">
        <f t="shared" si="22"/>
        <v>5565.4001334354371</v>
      </c>
    </row>
    <row r="76" spans="1:32" x14ac:dyDescent="0.2">
      <c r="A76" s="19">
        <v>32</v>
      </c>
      <c r="B76" s="19" t="s">
        <v>123</v>
      </c>
      <c r="C76" s="21" t="s">
        <v>124</v>
      </c>
      <c r="D76" s="39">
        <v>24479.902224366713</v>
      </c>
      <c r="E76" s="39">
        <v>5016.0460864710658</v>
      </c>
      <c r="F76" s="39">
        <f t="shared" si="13"/>
        <v>29495.948310837779</v>
      </c>
      <c r="H76" s="39">
        <v>120.76155235688314</v>
      </c>
      <c r="I76" s="39">
        <v>4095.3970437407647</v>
      </c>
      <c r="J76" s="39">
        <f t="shared" si="14"/>
        <v>4216.1585960976481</v>
      </c>
      <c r="L76" s="29">
        <f t="shared" si="15"/>
        <v>1.2671956198844907E-2</v>
      </c>
      <c r="M76" s="29">
        <f t="shared" si="15"/>
        <v>6.8120356822653008E-3</v>
      </c>
      <c r="N76" s="29">
        <f t="shared" si="15"/>
        <v>1.1054758141095326E-2</v>
      </c>
      <c r="O76" s="39"/>
      <c r="P76" s="29">
        <f t="shared" si="16"/>
        <v>5.8406825634912205E-3</v>
      </c>
      <c r="Q76" s="29">
        <f t="shared" si="16"/>
        <v>7.0945871606303184E-3</v>
      </c>
      <c r="R76" s="29">
        <f t="shared" si="16"/>
        <v>7.0512283442403425E-3</v>
      </c>
      <c r="S76" s="39"/>
      <c r="T76" s="29">
        <f t="shared" si="17"/>
        <v>0.82994118264616001</v>
      </c>
      <c r="U76" s="29">
        <f t="shared" si="11"/>
        <v>0.17005881735383996</v>
      </c>
      <c r="V76" s="29">
        <f t="shared" si="11"/>
        <v>1</v>
      </c>
      <c r="W76" s="39"/>
      <c r="X76" s="29">
        <f t="shared" si="18"/>
        <v>2.8642554497038245E-2</v>
      </c>
      <c r="Y76" s="29">
        <f t="shared" si="12"/>
        <v>0.97135744550296166</v>
      </c>
      <c r="Z76" s="29">
        <f t="shared" si="12"/>
        <v>1</v>
      </c>
      <c r="AB76" s="49">
        <f t="shared" si="19"/>
        <v>0.96614304188091271</v>
      </c>
      <c r="AC76" s="50">
        <f t="shared" si="20"/>
        <v>-2.3871703961266325E-4</v>
      </c>
      <c r="AD76" s="51">
        <f t="shared" si="21"/>
        <v>9277.7342207079037</v>
      </c>
      <c r="AE76" s="52">
        <f t="shared" si="22"/>
        <v>-4261.6881342368379</v>
      </c>
    </row>
    <row r="78" spans="1:32" s="3" customFormat="1" x14ac:dyDescent="0.2">
      <c r="C78" s="40" t="s">
        <v>42</v>
      </c>
      <c r="D78" s="41">
        <f>SUM(D45:D76)</f>
        <v>1931817.143322997</v>
      </c>
      <c r="E78" s="41">
        <f t="shared" ref="E78:R78" si="23">SUM(E45:E76)</f>
        <v>736350.53021375404</v>
      </c>
      <c r="F78" s="41">
        <f t="shared" si="23"/>
        <v>2668167.6735367514</v>
      </c>
      <c r="G78" s="41"/>
      <c r="H78" s="41">
        <f t="shared" si="23"/>
        <v>20675.931459062023</v>
      </c>
      <c r="I78" s="41">
        <f t="shared" si="23"/>
        <v>577256.56913021975</v>
      </c>
      <c r="J78" s="41">
        <f t="shared" si="23"/>
        <v>597932.50058928167</v>
      </c>
      <c r="K78" s="41"/>
      <c r="L78" s="42">
        <f t="shared" si="23"/>
        <v>0.99999999999999978</v>
      </c>
      <c r="M78" s="42">
        <f t="shared" si="23"/>
        <v>0.99999999999999956</v>
      </c>
      <c r="N78" s="42">
        <f t="shared" si="23"/>
        <v>0.99999999999999978</v>
      </c>
      <c r="O78" s="42"/>
      <c r="P78" s="42">
        <f t="shared" si="23"/>
        <v>1.0000000000000002</v>
      </c>
      <c r="Q78" s="42">
        <f t="shared" si="23"/>
        <v>1</v>
      </c>
      <c r="R78" s="42">
        <f t="shared" si="23"/>
        <v>1</v>
      </c>
      <c r="T78" s="29">
        <f t="shared" ref="T78:V78" si="24">D78/$F78</f>
        <v>0.7240238919326627</v>
      </c>
      <c r="U78" s="29">
        <f t="shared" si="24"/>
        <v>0.27597610806733713</v>
      </c>
      <c r="V78" s="29">
        <f t="shared" si="24"/>
        <v>1</v>
      </c>
      <c r="X78" s="29">
        <f t="shared" ref="X78:Z78" si="25">H78/$J78</f>
        <v>3.4579039337525944E-2</v>
      </c>
      <c r="Y78" s="29">
        <f t="shared" si="25"/>
        <v>0.96542096066247418</v>
      </c>
      <c r="Z78" s="29">
        <f t="shared" si="25"/>
        <v>1</v>
      </c>
      <c r="AF78" s="4">
        <f>J38/F38</f>
        <v>0.66439820156903118</v>
      </c>
    </row>
    <row r="79" spans="1:32" x14ac:dyDescent="0.2">
      <c r="B79" s="21"/>
      <c r="C79" s="21"/>
      <c r="D79" s="21"/>
      <c r="E79" s="21"/>
    </row>
    <row r="80" spans="1:32" x14ac:dyDescent="0.2">
      <c r="B80" s="21"/>
      <c r="C80" s="21"/>
      <c r="D80" s="21"/>
      <c r="E80" s="21"/>
    </row>
    <row r="81" spans="2:5" x14ac:dyDescent="0.2">
      <c r="B81" s="21"/>
      <c r="C81" s="21"/>
      <c r="D81" s="21"/>
      <c r="E81" s="21"/>
    </row>
    <row r="82" spans="2:5" x14ac:dyDescent="0.2">
      <c r="B82" s="21"/>
      <c r="C82" s="21"/>
      <c r="D82" s="21"/>
      <c r="E82" s="21"/>
    </row>
    <row r="83" spans="2:5" x14ac:dyDescent="0.2">
      <c r="B83" s="117" t="s">
        <v>127</v>
      </c>
      <c r="C83" s="13" t="s">
        <v>125</v>
      </c>
      <c r="D83" s="21"/>
      <c r="E83" s="21"/>
    </row>
    <row r="84" spans="2:5" x14ac:dyDescent="0.2">
      <c r="B84" s="117"/>
      <c r="C84" s="4" t="s">
        <v>128</v>
      </c>
      <c r="D84" s="51">
        <f>E78</f>
        <v>736350.53021375404</v>
      </c>
      <c r="E84" s="53">
        <f>D84/D96</f>
        <v>0.2254525247103886</v>
      </c>
    </row>
    <row r="85" spans="2:5" x14ac:dyDescent="0.2">
      <c r="B85" s="117"/>
      <c r="C85" s="4" t="s">
        <v>129</v>
      </c>
      <c r="D85" s="51">
        <f>D78</f>
        <v>1931817.143322997</v>
      </c>
      <c r="E85" s="53">
        <f>D85/D96</f>
        <v>0.5914751662018225</v>
      </c>
    </row>
    <row r="86" spans="2:5" x14ac:dyDescent="0.2">
      <c r="B86" s="117"/>
      <c r="C86" s="3" t="s">
        <v>130</v>
      </c>
      <c r="D86" s="52">
        <f>F78</f>
        <v>2668167.6735367514</v>
      </c>
      <c r="E86" s="54">
        <f>D86/D96</f>
        <v>0.81692769091221129</v>
      </c>
    </row>
    <row r="87" spans="2:5" x14ac:dyDescent="0.2">
      <c r="B87" s="117"/>
      <c r="D87" s="21"/>
      <c r="E87" s="53"/>
    </row>
    <row r="88" spans="2:5" x14ac:dyDescent="0.2">
      <c r="B88" s="117"/>
      <c r="C88" s="13" t="s">
        <v>131</v>
      </c>
      <c r="D88" s="21"/>
      <c r="E88" s="53"/>
    </row>
    <row r="89" spans="2:5" x14ac:dyDescent="0.2">
      <c r="B89" s="117"/>
      <c r="C89" s="4" t="s">
        <v>128</v>
      </c>
      <c r="D89" s="51">
        <f>I78</f>
        <v>577256.56913021975</v>
      </c>
      <c r="E89" s="53">
        <f>D89/D96</f>
        <v>0.17674184451023039</v>
      </c>
    </row>
    <row r="90" spans="2:5" x14ac:dyDescent="0.2">
      <c r="B90" s="117"/>
      <c r="C90" s="4" t="s">
        <v>129</v>
      </c>
      <c r="D90" s="51">
        <f>H78</f>
        <v>20675.931459062023</v>
      </c>
      <c r="E90" s="53">
        <f>D90/D96</f>
        <v>6.3304645775583536E-3</v>
      </c>
    </row>
    <row r="91" spans="2:5" x14ac:dyDescent="0.2">
      <c r="B91" s="117"/>
      <c r="C91" s="3" t="s">
        <v>130</v>
      </c>
      <c r="D91" s="52">
        <f>J78</f>
        <v>597932.50058928167</v>
      </c>
      <c r="E91" s="54">
        <f>D91/D96</f>
        <v>0.18307230908778871</v>
      </c>
    </row>
    <row r="92" spans="2:5" x14ac:dyDescent="0.2">
      <c r="B92" s="117"/>
      <c r="D92" s="21"/>
      <c r="E92" s="53"/>
    </row>
    <row r="93" spans="2:5" x14ac:dyDescent="0.2">
      <c r="B93" s="117"/>
      <c r="C93" s="13" t="s">
        <v>132</v>
      </c>
      <c r="D93" s="21"/>
      <c r="E93" s="53"/>
    </row>
    <row r="94" spans="2:5" x14ac:dyDescent="0.2">
      <c r="B94" s="117"/>
      <c r="C94" s="4" t="s">
        <v>128</v>
      </c>
      <c r="D94" s="51">
        <f>D84+D89</f>
        <v>1313607.0993439737</v>
      </c>
      <c r="E94" s="53">
        <f>D94/D96</f>
        <v>0.40219436922061896</v>
      </c>
    </row>
    <row r="95" spans="2:5" x14ac:dyDescent="0.2">
      <c r="B95" s="117"/>
      <c r="C95" s="4" t="s">
        <v>129</v>
      </c>
      <c r="D95" s="51">
        <f>D85+D90</f>
        <v>1952493.0747820591</v>
      </c>
      <c r="E95" s="53">
        <f>D95/D96</f>
        <v>0.59780563077938087</v>
      </c>
    </row>
    <row r="96" spans="2:5" x14ac:dyDescent="0.2">
      <c r="B96" s="117"/>
      <c r="C96" s="3" t="s">
        <v>130</v>
      </c>
      <c r="D96" s="52">
        <f>D86+D91</f>
        <v>3266100.1741260332</v>
      </c>
      <c r="E96" s="21"/>
    </row>
  </sheetData>
  <mergeCells count="13">
    <mergeCell ref="B83:B96"/>
    <mergeCell ref="D43:F43"/>
    <mergeCell ref="H43:J43"/>
    <mergeCell ref="L43:N43"/>
    <mergeCell ref="P43:R43"/>
    <mergeCell ref="T43:V43"/>
    <mergeCell ref="X43:Z43"/>
    <mergeCell ref="D3:F3"/>
    <mergeCell ref="H3:J3"/>
    <mergeCell ref="L3:N3"/>
    <mergeCell ref="P3:R3"/>
    <mergeCell ref="T3:V3"/>
    <mergeCell ref="X3:Z3"/>
  </mergeCells>
  <conditionalFormatting sqref="L5:L36">
    <cfRule type="colorScale" priority="30">
      <colorScale>
        <cfvo type="min"/>
        <cfvo type="max"/>
        <color rgb="FFFCFCFF"/>
        <color rgb="FF63BE7B"/>
      </colorScale>
    </cfRule>
  </conditionalFormatting>
  <conditionalFormatting sqref="M5:M36">
    <cfRule type="colorScale" priority="29">
      <colorScale>
        <cfvo type="min"/>
        <cfvo type="max"/>
        <color rgb="FFFCFCFF"/>
        <color rgb="FF63BE7B"/>
      </colorScale>
    </cfRule>
  </conditionalFormatting>
  <conditionalFormatting sqref="N5:N36">
    <cfRule type="colorScale" priority="28">
      <colorScale>
        <cfvo type="min"/>
        <cfvo type="max"/>
        <color rgb="FFFCFCFF"/>
        <color rgb="FF63BE7B"/>
      </colorScale>
    </cfRule>
  </conditionalFormatting>
  <conditionalFormatting sqref="P5:P36">
    <cfRule type="colorScale" priority="27">
      <colorScale>
        <cfvo type="min"/>
        <cfvo type="max"/>
        <color rgb="FFFCFCFF"/>
        <color rgb="FF63BE7B"/>
      </colorScale>
    </cfRule>
  </conditionalFormatting>
  <conditionalFormatting sqref="Q5:Q36">
    <cfRule type="colorScale" priority="26">
      <colorScale>
        <cfvo type="min"/>
        <cfvo type="max"/>
        <color rgb="FFFCFCFF"/>
        <color rgb="FF63BE7B"/>
      </colorScale>
    </cfRule>
  </conditionalFormatting>
  <conditionalFormatting sqref="R5:R36">
    <cfRule type="colorScale" priority="25">
      <colorScale>
        <cfvo type="min"/>
        <cfvo type="max"/>
        <color rgb="FFFCFCFF"/>
        <color rgb="FF63BE7B"/>
      </colorScale>
    </cfRule>
  </conditionalFormatting>
  <conditionalFormatting sqref="T5:T36">
    <cfRule type="colorScale" priority="24">
      <colorScale>
        <cfvo type="min"/>
        <cfvo type="max"/>
        <color rgb="FFFCFCFF"/>
        <color rgb="FF63BE7B"/>
      </colorScale>
    </cfRule>
  </conditionalFormatting>
  <conditionalFormatting sqref="U5:U36">
    <cfRule type="colorScale" priority="23">
      <colorScale>
        <cfvo type="min"/>
        <cfvo type="max"/>
        <color rgb="FFFCFCFF"/>
        <color rgb="FF63BE7B"/>
      </colorScale>
    </cfRule>
  </conditionalFormatting>
  <conditionalFormatting sqref="X5:X36">
    <cfRule type="colorScale" priority="22">
      <colorScale>
        <cfvo type="min"/>
        <cfvo type="max"/>
        <color rgb="FFFCFCFF"/>
        <color rgb="FF63BE7B"/>
      </colorScale>
    </cfRule>
  </conditionalFormatting>
  <conditionalFormatting sqref="Y5:Y36">
    <cfRule type="colorScale" priority="21">
      <colorScale>
        <cfvo type="min"/>
        <cfvo type="max"/>
        <color rgb="FFFCFCFF"/>
        <color rgb="FF63BE7B"/>
      </colorScale>
    </cfRule>
  </conditionalFormatting>
  <conditionalFormatting sqref="T38">
    <cfRule type="colorScale" priority="20">
      <colorScale>
        <cfvo type="min"/>
        <cfvo type="max"/>
        <color rgb="FFFCFCFF"/>
        <color rgb="FF63BE7B"/>
      </colorScale>
    </cfRule>
  </conditionalFormatting>
  <conditionalFormatting sqref="U38">
    <cfRule type="colorScale" priority="19">
      <colorScale>
        <cfvo type="min"/>
        <cfvo type="max"/>
        <color rgb="FFFCFCFF"/>
        <color rgb="FF63BE7B"/>
      </colorScale>
    </cfRule>
  </conditionalFormatting>
  <conditionalFormatting sqref="X38">
    <cfRule type="colorScale" priority="18">
      <colorScale>
        <cfvo type="min"/>
        <cfvo type="max"/>
        <color rgb="FFFCFCFF"/>
        <color rgb="FF63BE7B"/>
      </colorScale>
    </cfRule>
  </conditionalFormatting>
  <conditionalFormatting sqref="Y38">
    <cfRule type="colorScale" priority="17">
      <colorScale>
        <cfvo type="min"/>
        <cfvo type="max"/>
        <color rgb="FFFCFCFF"/>
        <color rgb="FF63BE7B"/>
      </colorScale>
    </cfRule>
  </conditionalFormatting>
  <conditionalFormatting sqref="L45:L76">
    <cfRule type="colorScale" priority="16">
      <colorScale>
        <cfvo type="min"/>
        <cfvo type="max"/>
        <color rgb="FFFCFCFF"/>
        <color rgb="FF63BE7B"/>
      </colorScale>
    </cfRule>
  </conditionalFormatting>
  <conditionalFormatting sqref="M45:M76">
    <cfRule type="colorScale" priority="15">
      <colorScale>
        <cfvo type="min"/>
        <cfvo type="max"/>
        <color rgb="FFFCFCFF"/>
        <color rgb="FF63BE7B"/>
      </colorScale>
    </cfRule>
  </conditionalFormatting>
  <conditionalFormatting sqref="N45:N76">
    <cfRule type="colorScale" priority="14">
      <colorScale>
        <cfvo type="min"/>
        <cfvo type="max"/>
        <color rgb="FFFCFCFF"/>
        <color rgb="FF63BE7B"/>
      </colorScale>
    </cfRule>
  </conditionalFormatting>
  <conditionalFormatting sqref="P45:P76">
    <cfRule type="colorScale" priority="13">
      <colorScale>
        <cfvo type="min"/>
        <cfvo type="max"/>
        <color rgb="FFFCFCFF"/>
        <color rgb="FF63BE7B"/>
      </colorScale>
    </cfRule>
  </conditionalFormatting>
  <conditionalFormatting sqref="Q45:Q76">
    <cfRule type="colorScale" priority="12">
      <colorScale>
        <cfvo type="min"/>
        <cfvo type="max"/>
        <color rgb="FFFCFCFF"/>
        <color rgb="FF63BE7B"/>
      </colorScale>
    </cfRule>
  </conditionalFormatting>
  <conditionalFormatting sqref="R45:R76">
    <cfRule type="colorScale" priority="11">
      <colorScale>
        <cfvo type="min"/>
        <cfvo type="max"/>
        <color rgb="FFFCFCFF"/>
        <color rgb="FF63BE7B"/>
      </colorScale>
    </cfRule>
  </conditionalFormatting>
  <conditionalFormatting sqref="T45:T76">
    <cfRule type="colorScale" priority="10">
      <colorScale>
        <cfvo type="min"/>
        <cfvo type="max"/>
        <color rgb="FFFCFCFF"/>
        <color rgb="FF63BE7B"/>
      </colorScale>
    </cfRule>
  </conditionalFormatting>
  <conditionalFormatting sqref="U45:U76">
    <cfRule type="colorScale" priority="9">
      <colorScale>
        <cfvo type="min"/>
        <cfvo type="max"/>
        <color rgb="FFFCFCFF"/>
        <color rgb="FF63BE7B"/>
      </colorScale>
    </cfRule>
  </conditionalFormatting>
  <conditionalFormatting sqref="X45:X76">
    <cfRule type="colorScale" priority="8">
      <colorScale>
        <cfvo type="min"/>
        <cfvo type="max"/>
        <color rgb="FFFCFCFF"/>
        <color rgb="FF63BE7B"/>
      </colorScale>
    </cfRule>
  </conditionalFormatting>
  <conditionalFormatting sqref="Y45:Y76">
    <cfRule type="colorScale" priority="7">
      <colorScale>
        <cfvo type="min"/>
        <cfvo type="max"/>
        <color rgb="FFFCFCFF"/>
        <color rgb="FF63BE7B"/>
      </colorScale>
    </cfRule>
  </conditionalFormatting>
  <conditionalFormatting sqref="T78">
    <cfRule type="colorScale" priority="6">
      <colorScale>
        <cfvo type="min"/>
        <cfvo type="max"/>
        <color rgb="FFFCFCFF"/>
        <color rgb="FF63BE7B"/>
      </colorScale>
    </cfRule>
  </conditionalFormatting>
  <conditionalFormatting sqref="U78">
    <cfRule type="colorScale" priority="5">
      <colorScale>
        <cfvo type="min"/>
        <cfvo type="max"/>
        <color rgb="FFFCFCFF"/>
        <color rgb="FF63BE7B"/>
      </colorScale>
    </cfRule>
  </conditionalFormatting>
  <conditionalFormatting sqref="X78">
    <cfRule type="colorScale" priority="4">
      <colorScale>
        <cfvo type="min"/>
        <cfvo type="max"/>
        <color rgb="FFFCFCFF"/>
        <color rgb="FF63BE7B"/>
      </colorScale>
    </cfRule>
  </conditionalFormatting>
  <conditionalFormatting sqref="Y78">
    <cfRule type="colorScale" priority="3">
      <colorScale>
        <cfvo type="min"/>
        <cfvo type="max"/>
        <color rgb="FFFCFCFF"/>
        <color rgb="FF63BE7B"/>
      </colorScale>
    </cfRule>
  </conditionalFormatting>
  <conditionalFormatting sqref="AB45:AB76">
    <cfRule type="cellIs" dxfId="3" priority="2" operator="greaterThan">
      <formula>1</formula>
    </cfRule>
  </conditionalFormatting>
  <conditionalFormatting sqref="AE45:AE76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A11"/>
  <sheetViews>
    <sheetView showGridLines="0" zoomScale="115" zoomScaleNormal="115" workbookViewId="0"/>
  </sheetViews>
  <sheetFormatPr defaultRowHeight="15.75" x14ac:dyDescent="0.25"/>
  <cols>
    <col min="1" max="16384" width="9.140625" style="83"/>
  </cols>
  <sheetData>
    <row r="1" spans="1:1" x14ac:dyDescent="0.25">
      <c r="A1" s="83" t="s">
        <v>404</v>
      </c>
    </row>
    <row r="2" spans="1:1" x14ac:dyDescent="0.25">
      <c r="A2" s="83" t="s">
        <v>405</v>
      </c>
    </row>
    <row r="4" spans="1:1" x14ac:dyDescent="0.25">
      <c r="A4" s="83" t="s">
        <v>403</v>
      </c>
    </row>
    <row r="6" spans="1:1" x14ac:dyDescent="0.25">
      <c r="A6" s="83" t="s">
        <v>354</v>
      </c>
    </row>
    <row r="8" spans="1:1" x14ac:dyDescent="0.25">
      <c r="A8" s="83" t="s">
        <v>355</v>
      </c>
    </row>
    <row r="9" spans="1:1" x14ac:dyDescent="0.25">
      <c r="A9" s="83" t="s">
        <v>356</v>
      </c>
    </row>
    <row r="10" spans="1:1" x14ac:dyDescent="0.25">
      <c r="A10" s="83" t="s">
        <v>357</v>
      </c>
    </row>
    <row r="11" spans="1:1" x14ac:dyDescent="0.25">
      <c r="A11" s="83" t="s">
        <v>358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showGridLines="0" tabSelected="1"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H72"/>
  <sheetViews>
    <sheetView showGridLines="0" zoomScaleNormal="10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RowHeight="12.75" x14ac:dyDescent="0.25"/>
  <cols>
    <col min="1" max="1" width="34.140625" style="21" customWidth="1"/>
    <col min="2" max="2" width="13.85546875" style="21" customWidth="1"/>
    <col min="3" max="7" width="10.7109375" style="21" customWidth="1"/>
    <col min="8" max="8" width="7.140625" style="21" customWidth="1"/>
    <col min="9" max="9" width="9.140625" style="21"/>
    <col min="10" max="10" width="7.42578125" style="21" customWidth="1"/>
    <col min="11" max="16384" width="9.140625" style="21"/>
  </cols>
  <sheetData>
    <row r="1" spans="1:8" x14ac:dyDescent="0.25">
      <c r="A1" s="40" t="s">
        <v>319</v>
      </c>
    </row>
    <row r="2" spans="1:8" x14ac:dyDescent="0.25">
      <c r="A2" s="85" t="s">
        <v>359</v>
      </c>
      <c r="D2" s="23"/>
      <c r="E2" s="23"/>
      <c r="F2" s="23"/>
      <c r="G2" s="23"/>
    </row>
    <row r="3" spans="1:8" x14ac:dyDescent="0.25">
      <c r="A3" s="23"/>
      <c r="B3" s="23"/>
      <c r="C3" s="36"/>
      <c r="D3" s="118" t="s">
        <v>320</v>
      </c>
      <c r="E3" s="118"/>
      <c r="F3" s="118"/>
      <c r="G3" s="118"/>
    </row>
    <row r="4" spans="1:8" x14ac:dyDescent="0.25">
      <c r="A4" s="23" t="s">
        <v>4</v>
      </c>
      <c r="B4" s="23" t="s">
        <v>185</v>
      </c>
      <c r="C4" s="36" t="s">
        <v>406</v>
      </c>
      <c r="D4" s="86" t="s">
        <v>163</v>
      </c>
      <c r="E4" s="86" t="s">
        <v>164</v>
      </c>
      <c r="F4" s="86" t="s">
        <v>166</v>
      </c>
      <c r="G4" s="86" t="s">
        <v>167</v>
      </c>
    </row>
    <row r="5" spans="1:8" x14ac:dyDescent="0.25">
      <c r="A5" s="21" t="s">
        <v>186</v>
      </c>
      <c r="B5" s="21" t="s">
        <v>187</v>
      </c>
      <c r="C5" s="21">
        <v>0.103149</v>
      </c>
      <c r="D5" s="81">
        <v>1.8362E-2</v>
      </c>
      <c r="E5" s="81">
        <v>-5.6000000000000001E-2</v>
      </c>
      <c r="F5" s="81">
        <v>8.7303000000000006E-2</v>
      </c>
      <c r="G5" s="81">
        <v>5.3483999999999997E-2</v>
      </c>
    </row>
    <row r="6" spans="1:8" x14ac:dyDescent="0.25">
      <c r="A6" s="21" t="s">
        <v>196</v>
      </c>
      <c r="B6" s="21" t="s">
        <v>197</v>
      </c>
      <c r="C6" s="21">
        <v>-9.4156010000000006</v>
      </c>
      <c r="D6" s="81">
        <v>-1.6299440000000001</v>
      </c>
      <c r="E6" s="81">
        <v>-1.920955</v>
      </c>
      <c r="F6" s="81">
        <v>-5.4546720000000004</v>
      </c>
      <c r="G6" s="81">
        <v>-0.41002499999999997</v>
      </c>
      <c r="H6" s="82"/>
    </row>
    <row r="7" spans="1:8" x14ac:dyDescent="0.25">
      <c r="A7" s="21" t="s">
        <v>198</v>
      </c>
      <c r="B7" s="21" t="s">
        <v>199</v>
      </c>
      <c r="C7" s="21">
        <v>0</v>
      </c>
      <c r="D7" s="81">
        <v>0</v>
      </c>
      <c r="E7" s="81">
        <v>0</v>
      </c>
      <c r="F7" s="81">
        <v>0</v>
      </c>
      <c r="G7" s="81">
        <v>0</v>
      </c>
      <c r="H7" s="82"/>
    </row>
    <row r="8" spans="1:8" x14ac:dyDescent="0.25">
      <c r="A8" s="21" t="s">
        <v>200</v>
      </c>
      <c r="B8" s="21" t="s">
        <v>201</v>
      </c>
      <c r="C8" s="21">
        <v>0</v>
      </c>
      <c r="D8" s="81">
        <v>0</v>
      </c>
      <c r="E8" s="81">
        <v>0</v>
      </c>
      <c r="F8" s="81">
        <v>0</v>
      </c>
      <c r="G8" s="81">
        <v>0</v>
      </c>
      <c r="H8" s="82"/>
    </row>
    <row r="9" spans="1:8" x14ac:dyDescent="0.25">
      <c r="A9" s="89" t="s">
        <v>202</v>
      </c>
      <c r="B9" s="89" t="s">
        <v>203</v>
      </c>
      <c r="C9" s="21">
        <v>1.0000000000000001E-5</v>
      </c>
      <c r="D9" s="81">
        <v>5.7000000000000003E-5</v>
      </c>
      <c r="E9" s="81">
        <v>1.7000000000000001E-4</v>
      </c>
      <c r="F9" s="81">
        <v>-1.4799999999999999E-4</v>
      </c>
      <c r="G9" s="81">
        <v>-6.8999999999999997E-5</v>
      </c>
      <c r="H9" s="82"/>
    </row>
    <row r="10" spans="1:8" x14ac:dyDescent="0.25">
      <c r="A10" s="21" t="s">
        <v>188</v>
      </c>
      <c r="B10" s="21" t="s">
        <v>189</v>
      </c>
      <c r="C10" s="21">
        <v>0</v>
      </c>
      <c r="D10" s="81">
        <v>0</v>
      </c>
      <c r="E10" s="81">
        <v>0</v>
      </c>
      <c r="F10" s="81">
        <v>0</v>
      </c>
      <c r="G10" s="81">
        <v>0</v>
      </c>
      <c r="H10" s="82"/>
    </row>
    <row r="11" spans="1:8" x14ac:dyDescent="0.25">
      <c r="A11" s="21" t="s">
        <v>190</v>
      </c>
      <c r="B11" s="21" t="s">
        <v>191</v>
      </c>
      <c r="C11" s="21">
        <v>0</v>
      </c>
      <c r="D11" s="81">
        <v>0</v>
      </c>
      <c r="E11" s="81">
        <v>0</v>
      </c>
      <c r="F11" s="81">
        <v>0</v>
      </c>
      <c r="G11" s="81">
        <v>0</v>
      </c>
      <c r="H11" s="82"/>
    </row>
    <row r="12" spans="1:8" x14ac:dyDescent="0.25">
      <c r="A12" s="21" t="s">
        <v>192</v>
      </c>
      <c r="B12" s="21" t="s">
        <v>193</v>
      </c>
      <c r="C12" s="21">
        <v>0</v>
      </c>
      <c r="D12" s="81">
        <v>0</v>
      </c>
      <c r="E12" s="81">
        <v>0</v>
      </c>
      <c r="F12" s="81">
        <v>0</v>
      </c>
      <c r="G12" s="81">
        <v>0</v>
      </c>
      <c r="H12" s="82"/>
    </row>
    <row r="13" spans="1:8" x14ac:dyDescent="0.25">
      <c r="A13" s="93" t="s">
        <v>194</v>
      </c>
      <c r="B13" s="93" t="s">
        <v>195</v>
      </c>
      <c r="C13" s="21">
        <v>0</v>
      </c>
      <c r="D13" s="81">
        <v>0</v>
      </c>
      <c r="E13" s="81">
        <v>0</v>
      </c>
      <c r="F13" s="81">
        <v>0</v>
      </c>
      <c r="G13" s="81">
        <v>0</v>
      </c>
      <c r="H13" s="82"/>
    </row>
    <row r="14" spans="1:8" x14ac:dyDescent="0.25">
      <c r="A14" s="21" t="s">
        <v>204</v>
      </c>
      <c r="B14" s="21" t="s">
        <v>205</v>
      </c>
      <c r="C14" s="21">
        <v>0</v>
      </c>
      <c r="D14" s="81">
        <v>0</v>
      </c>
      <c r="E14" s="81">
        <v>0</v>
      </c>
      <c r="F14" s="81">
        <v>0</v>
      </c>
      <c r="G14" s="81">
        <v>0</v>
      </c>
      <c r="H14" s="82"/>
    </row>
    <row r="15" spans="1:8" x14ac:dyDescent="0.25">
      <c r="A15" s="21" t="s">
        <v>206</v>
      </c>
      <c r="B15" s="21" t="s">
        <v>207</v>
      </c>
      <c r="C15" s="21">
        <v>-0.23507600000000001</v>
      </c>
      <c r="D15" s="81">
        <v>-7.9743999999999995E-2</v>
      </c>
      <c r="E15" s="81">
        <v>-0.14535999999999999</v>
      </c>
      <c r="F15" s="81">
        <v>-1.4906000000000001E-2</v>
      </c>
      <c r="G15" s="81">
        <v>4.9329999999999999E-3</v>
      </c>
      <c r="H15" s="82"/>
    </row>
    <row r="16" spans="1:8" x14ac:dyDescent="0.25">
      <c r="A16" s="21" t="s">
        <v>208</v>
      </c>
      <c r="B16" s="21" t="s">
        <v>209</v>
      </c>
      <c r="C16" s="21">
        <v>-0.172182</v>
      </c>
      <c r="D16" s="81">
        <v>-6.8056000000000005E-2</v>
      </c>
      <c r="E16" s="81">
        <v>-9.9889000000000006E-2</v>
      </c>
      <c r="F16" s="81">
        <v>-7.7320000000000002E-3</v>
      </c>
      <c r="G16" s="81">
        <v>3.496E-3</v>
      </c>
      <c r="H16" s="82"/>
    </row>
    <row r="17" spans="1:8" x14ac:dyDescent="0.25">
      <c r="A17" s="89" t="s">
        <v>210</v>
      </c>
      <c r="B17" s="89" t="s">
        <v>211</v>
      </c>
      <c r="C17" s="21">
        <v>-1.0338E-2</v>
      </c>
      <c r="D17" s="81">
        <v>-7.2690000000000003E-3</v>
      </c>
      <c r="E17" s="81">
        <v>-2.2168E-2</v>
      </c>
      <c r="F17" s="81">
        <v>1.1873999999999999E-2</v>
      </c>
      <c r="G17" s="81">
        <v>7.2249999999999997E-3</v>
      </c>
      <c r="H17" s="82"/>
    </row>
    <row r="18" spans="1:8" x14ac:dyDescent="0.25">
      <c r="A18" s="21" t="s">
        <v>212</v>
      </c>
      <c r="B18" s="21" t="s">
        <v>213</v>
      </c>
      <c r="C18" s="21">
        <v>692933.75</v>
      </c>
      <c r="D18" s="81">
        <v>170554.8125</v>
      </c>
      <c r="E18" s="81">
        <v>410959.25</v>
      </c>
      <c r="F18" s="81">
        <v>111763.023438</v>
      </c>
      <c r="G18" s="81">
        <v>-343.28701799999999</v>
      </c>
      <c r="H18" s="82"/>
    </row>
    <row r="19" spans="1:8" x14ac:dyDescent="0.25">
      <c r="A19" s="89" t="s">
        <v>214</v>
      </c>
      <c r="B19" s="89" t="s">
        <v>215</v>
      </c>
      <c r="C19" s="21">
        <v>-2.787E-3</v>
      </c>
      <c r="D19" s="81">
        <v>-7.5199999999999996E-4</v>
      </c>
      <c r="E19" s="81">
        <v>-5.7799999999999995E-4</v>
      </c>
      <c r="F19" s="81">
        <v>-8.4000000000000003E-4</v>
      </c>
      <c r="G19" s="81">
        <v>-6.1600000000000001E-4</v>
      </c>
      <c r="H19" s="82"/>
    </row>
    <row r="20" spans="1:8" x14ac:dyDescent="0.25">
      <c r="A20" s="21" t="s">
        <v>216</v>
      </c>
      <c r="B20" s="21" t="s">
        <v>217</v>
      </c>
      <c r="C20" s="21">
        <v>0</v>
      </c>
      <c r="D20" s="81">
        <v>0</v>
      </c>
      <c r="E20" s="81">
        <v>0</v>
      </c>
      <c r="F20" s="81">
        <v>0</v>
      </c>
      <c r="G20" s="81">
        <v>0</v>
      </c>
      <c r="H20" s="82"/>
    </row>
    <row r="21" spans="1:8" x14ac:dyDescent="0.25">
      <c r="A21" s="89" t="s">
        <v>218</v>
      </c>
      <c r="B21" s="89" t="s">
        <v>219</v>
      </c>
      <c r="C21" s="21">
        <v>0.11991300000000001</v>
      </c>
      <c r="D21" s="81">
        <v>3.5200000000000002E-2</v>
      </c>
      <c r="E21" s="81">
        <v>5.6446999999999997E-2</v>
      </c>
      <c r="F21" s="81">
        <v>2.256E-2</v>
      </c>
      <c r="G21" s="81">
        <v>5.7070000000000003E-3</v>
      </c>
      <c r="H21" s="82"/>
    </row>
    <row r="22" spans="1:8" x14ac:dyDescent="0.25">
      <c r="A22" s="21" t="s">
        <v>220</v>
      </c>
      <c r="B22" s="21" t="s">
        <v>221</v>
      </c>
      <c r="C22" s="21">
        <v>0</v>
      </c>
      <c r="D22" s="81">
        <v>0</v>
      </c>
      <c r="E22" s="81">
        <v>0</v>
      </c>
      <c r="F22" s="81">
        <v>0</v>
      </c>
      <c r="G22" s="81">
        <v>0</v>
      </c>
      <c r="H22" s="82"/>
    </row>
    <row r="23" spans="1:8" x14ac:dyDescent="0.25">
      <c r="A23" s="21" t="s">
        <v>222</v>
      </c>
      <c r="B23" s="21" t="s">
        <v>223</v>
      </c>
      <c r="C23" s="21">
        <v>0</v>
      </c>
      <c r="D23" s="81">
        <v>0</v>
      </c>
      <c r="E23" s="81">
        <v>0</v>
      </c>
      <c r="F23" s="81">
        <v>0</v>
      </c>
      <c r="G23" s="81">
        <v>0</v>
      </c>
      <c r="H23" s="82"/>
    </row>
    <row r="24" spans="1:8" x14ac:dyDescent="0.25">
      <c r="A24" s="21" t="s">
        <v>224</v>
      </c>
      <c r="B24" s="21" t="s">
        <v>225</v>
      </c>
      <c r="C24" s="21">
        <v>0</v>
      </c>
      <c r="D24" s="81">
        <v>0</v>
      </c>
      <c r="E24" s="81">
        <v>0</v>
      </c>
      <c r="F24" s="81">
        <v>0</v>
      </c>
      <c r="G24" s="81">
        <v>0</v>
      </c>
      <c r="H24" s="82"/>
    </row>
    <row r="25" spans="1:8" x14ac:dyDescent="0.25">
      <c r="A25" s="21" t="s">
        <v>226</v>
      </c>
      <c r="B25" s="21" t="s">
        <v>227</v>
      </c>
      <c r="C25" s="21">
        <v>0</v>
      </c>
      <c r="D25" s="81">
        <v>0</v>
      </c>
      <c r="E25" s="81">
        <v>0</v>
      </c>
      <c r="F25" s="81">
        <v>0</v>
      </c>
      <c r="G25" s="81">
        <v>0</v>
      </c>
      <c r="H25" s="82"/>
    </row>
    <row r="26" spans="1:8" x14ac:dyDescent="0.25">
      <c r="A26" s="21" t="s">
        <v>228</v>
      </c>
      <c r="B26" s="21" t="s">
        <v>229</v>
      </c>
      <c r="C26" s="21">
        <v>-0.195492</v>
      </c>
      <c r="D26" s="81">
        <v>-7.3429999999999995E-2</v>
      </c>
      <c r="E26" s="81">
        <v>-0.116746</v>
      </c>
      <c r="F26" s="81">
        <v>-1.0007E-2</v>
      </c>
      <c r="G26" s="81">
        <v>4.6909999999999999E-3</v>
      </c>
      <c r="H26" s="82"/>
    </row>
    <row r="27" spans="1:8" x14ac:dyDescent="0.25">
      <c r="A27" s="21" t="s">
        <v>230</v>
      </c>
      <c r="B27" s="21" t="s">
        <v>231</v>
      </c>
      <c r="C27" s="21">
        <v>-0.19382099999999999</v>
      </c>
      <c r="D27" s="81">
        <v>-7.2908000000000001E-2</v>
      </c>
      <c r="E27" s="81">
        <v>-0.115943</v>
      </c>
      <c r="F27" s="81">
        <v>-9.6699999999999998E-3</v>
      </c>
      <c r="G27" s="81">
        <v>4.7000000000000002E-3</v>
      </c>
      <c r="H27" s="82"/>
    </row>
    <row r="28" spans="1:8" x14ac:dyDescent="0.25">
      <c r="A28" s="89" t="s">
        <v>232</v>
      </c>
      <c r="B28" s="89" t="s">
        <v>233</v>
      </c>
      <c r="C28" s="21">
        <v>5.4293000000000001E-2</v>
      </c>
      <c r="D28" s="81">
        <v>6.9410000000000001E-3</v>
      </c>
      <c r="E28" s="81">
        <v>1.3988E-2</v>
      </c>
      <c r="F28" s="81">
        <v>2.6387000000000001E-2</v>
      </c>
      <c r="G28" s="81">
        <v>6.9779999999999998E-3</v>
      </c>
      <c r="H28" s="82"/>
    </row>
    <row r="29" spans="1:8" x14ac:dyDescent="0.25">
      <c r="A29" s="21" t="s">
        <v>234</v>
      </c>
      <c r="B29" s="21" t="s">
        <v>235</v>
      </c>
      <c r="C29" s="21">
        <v>-0.14465600000000001</v>
      </c>
      <c r="D29" s="81">
        <v>-3.5604999999999998E-2</v>
      </c>
      <c r="E29" s="81">
        <v>-8.5791000000000006E-2</v>
      </c>
      <c r="F29" s="81">
        <v>-2.3331000000000001E-2</v>
      </c>
      <c r="G29" s="81">
        <v>7.2000000000000002E-5</v>
      </c>
      <c r="H29" s="82"/>
    </row>
    <row r="30" spans="1:8" x14ac:dyDescent="0.25">
      <c r="A30" s="89" t="s">
        <v>236</v>
      </c>
      <c r="B30" s="89" t="s">
        <v>237</v>
      </c>
      <c r="C30" s="21">
        <v>-0.14465600000000001</v>
      </c>
      <c r="D30" s="81">
        <v>-3.5604999999999998E-2</v>
      </c>
      <c r="E30" s="81">
        <v>-8.5791000000000006E-2</v>
      </c>
      <c r="F30" s="81">
        <v>-2.3331000000000001E-2</v>
      </c>
      <c r="G30" s="81">
        <v>7.2000000000000002E-5</v>
      </c>
      <c r="H30" s="82"/>
    </row>
    <row r="31" spans="1:8" x14ac:dyDescent="0.25">
      <c r="A31" s="21" t="s">
        <v>238</v>
      </c>
      <c r="B31" s="21" t="s">
        <v>239</v>
      </c>
      <c r="C31" s="21">
        <v>-0.16180700000000001</v>
      </c>
      <c r="D31" s="81">
        <v>-6.6193000000000002E-2</v>
      </c>
      <c r="E31" s="81">
        <v>-9.2286000000000007E-2</v>
      </c>
      <c r="F31" s="81">
        <v>-6.8649999999999996E-3</v>
      </c>
      <c r="G31" s="81">
        <v>3.5360000000000001E-3</v>
      </c>
      <c r="H31" s="82"/>
    </row>
    <row r="32" spans="1:8" x14ac:dyDescent="0.25">
      <c r="A32" s="21" t="s">
        <v>240</v>
      </c>
      <c r="B32" s="21" t="s">
        <v>241</v>
      </c>
      <c r="C32" s="21">
        <v>-1.5538E-2</v>
      </c>
      <c r="D32" s="81">
        <v>-1.4363000000000001E-2</v>
      </c>
      <c r="E32" s="81">
        <v>-2.162E-2</v>
      </c>
      <c r="F32" s="81">
        <v>1.5699000000000001E-2</v>
      </c>
      <c r="G32" s="81">
        <v>4.7460000000000002E-3</v>
      </c>
      <c r="H32" s="82"/>
    </row>
    <row r="33" spans="1:8" x14ac:dyDescent="0.25">
      <c r="A33" s="21" t="s">
        <v>242</v>
      </c>
      <c r="B33" s="21" t="s">
        <v>243</v>
      </c>
      <c r="C33" s="21">
        <v>-2.5340999999999999E-2</v>
      </c>
      <c r="D33" s="81">
        <v>-1.5764E-2</v>
      </c>
      <c r="E33" s="81">
        <v>-2.9517000000000002E-2</v>
      </c>
      <c r="F33" s="81">
        <v>1.4885000000000001E-2</v>
      </c>
      <c r="G33" s="81">
        <v>5.0549999999999996E-3</v>
      </c>
      <c r="H33" s="82"/>
    </row>
    <row r="34" spans="1:8" x14ac:dyDescent="0.25">
      <c r="A34" s="21" t="s">
        <v>244</v>
      </c>
      <c r="B34" s="21" t="s">
        <v>245</v>
      </c>
      <c r="C34" s="21">
        <v>-2.9002E-2</v>
      </c>
      <c r="D34" s="81">
        <v>-8.4980000000000003E-3</v>
      </c>
      <c r="E34" s="81">
        <v>-1.7849999999999999E-3</v>
      </c>
      <c r="F34" s="81">
        <v>-1.1556E-2</v>
      </c>
      <c r="G34" s="81">
        <v>-7.1630000000000001E-3</v>
      </c>
      <c r="H34" s="82"/>
    </row>
    <row r="35" spans="1:8" x14ac:dyDescent="0.25">
      <c r="A35" s="21" t="s">
        <v>246</v>
      </c>
      <c r="B35" s="21" t="s">
        <v>247</v>
      </c>
      <c r="C35" s="21">
        <v>-0.22308900000000001</v>
      </c>
      <c r="D35" s="81">
        <v>-7.6675999999999994E-2</v>
      </c>
      <c r="E35" s="81">
        <v>-0.14463799999999999</v>
      </c>
      <c r="F35" s="81">
        <v>-9.5709999999999996E-3</v>
      </c>
      <c r="G35" s="81">
        <v>7.796E-3</v>
      </c>
      <c r="H35" s="82"/>
    </row>
    <row r="36" spans="1:8" x14ac:dyDescent="0.25">
      <c r="A36" s="21" t="s">
        <v>248</v>
      </c>
      <c r="B36" s="21" t="s">
        <v>249</v>
      </c>
      <c r="C36" s="21">
        <v>-2.7759999999999998E-3</v>
      </c>
      <c r="D36" s="81">
        <v>-6.9200000000000002E-4</v>
      </c>
      <c r="E36" s="81">
        <v>-3.9899999999999999E-4</v>
      </c>
      <c r="F36" s="81">
        <v>-9.9599999999999992E-4</v>
      </c>
      <c r="G36" s="81">
        <v>-6.8900000000000005E-4</v>
      </c>
      <c r="H36" s="82"/>
    </row>
    <row r="37" spans="1:8" x14ac:dyDescent="0.25">
      <c r="A37" s="21" t="s">
        <v>250</v>
      </c>
      <c r="B37" s="21" t="s">
        <v>251</v>
      </c>
      <c r="C37" s="21">
        <v>-9.7638000000000003E-2</v>
      </c>
      <c r="D37" s="81">
        <v>-6.5421999999999994E-2</v>
      </c>
      <c r="E37" s="81">
        <v>-3.7802000000000002E-2</v>
      </c>
      <c r="F37" s="81">
        <v>1.5430000000000001E-3</v>
      </c>
      <c r="G37" s="81">
        <v>4.0429999999999997E-3</v>
      </c>
      <c r="H37" s="82"/>
    </row>
    <row r="38" spans="1:8" x14ac:dyDescent="0.25">
      <c r="A38" s="21" t="s">
        <v>252</v>
      </c>
      <c r="B38" s="21" t="s">
        <v>253</v>
      </c>
      <c r="C38" s="21">
        <v>-0.39011099999999999</v>
      </c>
      <c r="D38" s="81">
        <v>-0.13872799999999999</v>
      </c>
      <c r="E38" s="81">
        <v>-0.208921</v>
      </c>
      <c r="F38" s="81">
        <v>-4.8273999999999997E-2</v>
      </c>
      <c r="G38" s="81">
        <v>5.8110000000000002E-3</v>
      </c>
    </row>
    <row r="39" spans="1:8" x14ac:dyDescent="0.25">
      <c r="A39" s="21" t="s">
        <v>254</v>
      </c>
      <c r="B39" s="21" t="s">
        <v>255</v>
      </c>
      <c r="C39" s="21">
        <v>-0.37305899999999997</v>
      </c>
      <c r="D39" s="81">
        <v>-0.13114899999999999</v>
      </c>
      <c r="E39" s="81">
        <v>-0.199876</v>
      </c>
      <c r="F39" s="81">
        <v>-4.5545000000000002E-2</v>
      </c>
      <c r="G39" s="81">
        <v>3.5109999999999998E-3</v>
      </c>
    </row>
    <row r="40" spans="1:8" x14ac:dyDescent="0.25">
      <c r="A40" s="21" t="s">
        <v>256</v>
      </c>
      <c r="B40" s="21" t="s">
        <v>257</v>
      </c>
      <c r="C40" s="21">
        <v>-9.4777E-2</v>
      </c>
      <c r="D40" s="81">
        <v>-3.1761999999999999E-2</v>
      </c>
      <c r="E40" s="81">
        <v>-4.2611000000000003E-2</v>
      </c>
      <c r="F40" s="81">
        <v>-1.8075000000000001E-2</v>
      </c>
      <c r="G40" s="81">
        <v>-2.3289999999999999E-3</v>
      </c>
    </row>
    <row r="41" spans="1:8" x14ac:dyDescent="0.25">
      <c r="A41" s="21" t="s">
        <v>258</v>
      </c>
      <c r="B41" s="21" t="s">
        <v>259</v>
      </c>
      <c r="C41" s="21">
        <v>-0.130577</v>
      </c>
      <c r="D41" s="81">
        <v>-5.5780999999999997E-2</v>
      </c>
      <c r="E41" s="81">
        <v>-7.8874E-2</v>
      </c>
      <c r="F41" s="81">
        <v>8.1189999999999995E-3</v>
      </c>
      <c r="G41" s="81">
        <v>-4.0410000000000003E-3</v>
      </c>
    </row>
    <row r="42" spans="1:8" x14ac:dyDescent="0.25">
      <c r="A42" s="21" t="s">
        <v>260</v>
      </c>
      <c r="B42" s="21" t="s">
        <v>261</v>
      </c>
      <c r="C42" s="21">
        <v>-0.113494</v>
      </c>
      <c r="D42" s="81">
        <v>-4.8189999999999997E-2</v>
      </c>
      <c r="E42" s="81">
        <v>-6.9809999999999997E-2</v>
      </c>
      <c r="F42" s="81">
        <v>1.0853E-2</v>
      </c>
      <c r="G42" s="81">
        <v>-6.3470000000000002E-3</v>
      </c>
    </row>
    <row r="43" spans="1:8" x14ac:dyDescent="0.25">
      <c r="A43" s="21" t="s">
        <v>262</v>
      </c>
      <c r="B43" s="21" t="s">
        <v>263</v>
      </c>
      <c r="C43" s="21">
        <v>0</v>
      </c>
      <c r="D43" s="81">
        <v>0</v>
      </c>
      <c r="E43" s="81">
        <v>0</v>
      </c>
      <c r="F43" s="81">
        <v>0</v>
      </c>
      <c r="G43" s="81">
        <v>0</v>
      </c>
    </row>
    <row r="44" spans="1:8" x14ac:dyDescent="0.25">
      <c r="A44" s="21" t="s">
        <v>264</v>
      </c>
      <c r="B44" s="21" t="s">
        <v>265</v>
      </c>
      <c r="C44" s="21">
        <v>-0.14687900000000001</v>
      </c>
      <c r="D44" s="81">
        <v>-5.2311000000000003E-2</v>
      </c>
      <c r="E44" s="81">
        <v>-7.0402999999999993E-2</v>
      </c>
      <c r="F44" s="81">
        <v>-2.2610000000000002E-2</v>
      </c>
      <c r="G44" s="81">
        <v>-1.555E-3</v>
      </c>
    </row>
    <row r="45" spans="1:8" x14ac:dyDescent="0.25">
      <c r="A45" s="21" t="s">
        <v>266</v>
      </c>
      <c r="B45" s="21" t="s">
        <v>267</v>
      </c>
      <c r="C45" s="21">
        <v>0</v>
      </c>
      <c r="D45" s="81">
        <v>0</v>
      </c>
      <c r="E45" s="81">
        <v>0</v>
      </c>
      <c r="F45" s="81">
        <v>0</v>
      </c>
      <c r="G45" s="81">
        <v>0</v>
      </c>
    </row>
    <row r="46" spans="1:8" x14ac:dyDescent="0.25">
      <c r="A46" s="89" t="s">
        <v>268</v>
      </c>
      <c r="B46" s="89" t="s">
        <v>269</v>
      </c>
      <c r="C46" s="21">
        <v>-0.19414300000000001</v>
      </c>
      <c r="D46" s="81">
        <v>-6.8196000000000007E-2</v>
      </c>
      <c r="E46" s="81">
        <v>-0.142875</v>
      </c>
      <c r="F46" s="81">
        <v>1.9740000000000001E-3</v>
      </c>
      <c r="G46" s="81">
        <v>1.4954E-2</v>
      </c>
    </row>
    <row r="47" spans="1:8" x14ac:dyDescent="0.25">
      <c r="A47" s="21" t="s">
        <v>270</v>
      </c>
      <c r="B47" s="21" t="s">
        <v>271</v>
      </c>
      <c r="C47" s="21">
        <v>-0.19414300000000001</v>
      </c>
      <c r="D47" s="81">
        <v>-6.8196000000000007E-2</v>
      </c>
      <c r="E47" s="81">
        <v>-0.142875</v>
      </c>
      <c r="F47" s="81">
        <v>1.9740000000000001E-3</v>
      </c>
      <c r="G47" s="81">
        <v>1.4954E-2</v>
      </c>
    </row>
    <row r="48" spans="1:8" x14ac:dyDescent="0.25">
      <c r="A48" s="21" t="s">
        <v>277</v>
      </c>
      <c r="B48" s="21" t="s">
        <v>278</v>
      </c>
      <c r="C48" s="21">
        <v>0</v>
      </c>
      <c r="D48" s="81">
        <v>0</v>
      </c>
      <c r="E48" s="81">
        <v>0</v>
      </c>
      <c r="F48" s="81">
        <v>0</v>
      </c>
      <c r="G48" s="81">
        <v>0</v>
      </c>
    </row>
    <row r="49" spans="1:7" x14ac:dyDescent="0.25">
      <c r="A49" s="21" t="s">
        <v>272</v>
      </c>
      <c r="B49" s="21" t="s">
        <v>273</v>
      </c>
      <c r="C49" s="21">
        <v>3.0686999999999999E-2</v>
      </c>
      <c r="D49" s="81">
        <v>4.3059999999999999E-3</v>
      </c>
      <c r="E49" s="81">
        <v>-1.9654999999999999E-2</v>
      </c>
      <c r="F49" s="81">
        <v>2.8778999999999999E-2</v>
      </c>
      <c r="G49" s="81">
        <v>1.7257000000000002E-2</v>
      </c>
    </row>
    <row r="50" spans="1:7" x14ac:dyDescent="0.25">
      <c r="A50" s="21" t="s">
        <v>407</v>
      </c>
      <c r="B50" s="21" t="s">
        <v>274</v>
      </c>
      <c r="C50" s="21">
        <v>5.5645E-2</v>
      </c>
      <c r="D50" s="81">
        <v>1.2181000000000001E-2</v>
      </c>
      <c r="E50" s="81">
        <v>-1.2173E-2</v>
      </c>
      <c r="F50" s="81">
        <v>3.8383E-2</v>
      </c>
      <c r="G50" s="81">
        <v>1.7253999999999999E-2</v>
      </c>
    </row>
    <row r="51" spans="1:7" x14ac:dyDescent="0.25">
      <c r="A51" s="21" t="s">
        <v>275</v>
      </c>
      <c r="B51" s="21" t="s">
        <v>276</v>
      </c>
      <c r="C51" s="21">
        <v>3.0686999999999999E-2</v>
      </c>
      <c r="D51" s="81">
        <v>4.3059999999999999E-3</v>
      </c>
      <c r="E51" s="81">
        <v>-1.9654999999999999E-2</v>
      </c>
      <c r="F51" s="81">
        <v>2.8778999999999999E-2</v>
      </c>
      <c r="G51" s="81">
        <v>1.7257000000000002E-2</v>
      </c>
    </row>
    <row r="52" spans="1:7" x14ac:dyDescent="0.25">
      <c r="A52" s="21" t="s">
        <v>279</v>
      </c>
      <c r="B52" s="21" t="s">
        <v>280</v>
      </c>
      <c r="C52" s="21">
        <v>-0.37305899999999997</v>
      </c>
      <c r="D52" s="81">
        <v>-0.13114899999999999</v>
      </c>
      <c r="E52" s="81">
        <v>-0.199876</v>
      </c>
      <c r="F52" s="81">
        <v>-4.5545000000000002E-2</v>
      </c>
      <c r="G52" s="81">
        <v>3.5109999999999998E-3</v>
      </c>
    </row>
    <row r="53" spans="1:7" x14ac:dyDescent="0.25">
      <c r="A53" s="21" t="s">
        <v>281</v>
      </c>
      <c r="B53" s="21" t="s">
        <v>282</v>
      </c>
      <c r="C53" s="21">
        <v>-3.4346770000000002</v>
      </c>
      <c r="D53" s="81">
        <v>-1.358036</v>
      </c>
      <c r="E53" s="81">
        <v>-0.82225199999999998</v>
      </c>
      <c r="F53" s="81">
        <v>-1.26403</v>
      </c>
      <c r="G53" s="81">
        <v>9.6410000000000003E-3</v>
      </c>
    </row>
    <row r="54" spans="1:7" x14ac:dyDescent="0.25">
      <c r="A54" s="21" t="s">
        <v>283</v>
      </c>
      <c r="B54" s="21" t="s">
        <v>284</v>
      </c>
      <c r="C54" s="21">
        <v>-0.165802</v>
      </c>
      <c r="D54" s="81">
        <v>-6.9153999999999993E-2</v>
      </c>
      <c r="E54" s="81">
        <v>-0.106942</v>
      </c>
      <c r="F54" s="81">
        <v>5.0379999999999999E-3</v>
      </c>
      <c r="G54" s="81">
        <v>5.2560000000000003E-3</v>
      </c>
    </row>
    <row r="55" spans="1:7" x14ac:dyDescent="0.25">
      <c r="A55" s="21" t="s">
        <v>285</v>
      </c>
      <c r="B55" s="21" t="s">
        <v>286</v>
      </c>
      <c r="C55" s="21">
        <v>-0.33113999999999999</v>
      </c>
      <c r="D55" s="81">
        <v>-0.113774</v>
      </c>
      <c r="E55" s="81">
        <v>-0.192746</v>
      </c>
      <c r="F55" s="81">
        <v>-2.7987999999999999E-2</v>
      </c>
      <c r="G55" s="81">
        <v>3.3679999999999999E-3</v>
      </c>
    </row>
    <row r="56" spans="1:7" x14ac:dyDescent="0.25">
      <c r="A56" s="21" t="s">
        <v>287</v>
      </c>
      <c r="B56" s="21" t="s">
        <v>288</v>
      </c>
      <c r="C56" s="21">
        <v>0</v>
      </c>
      <c r="D56" s="81">
        <v>0</v>
      </c>
      <c r="E56" s="81">
        <v>0</v>
      </c>
      <c r="F56" s="81">
        <v>0</v>
      </c>
      <c r="G56" s="81">
        <v>0</v>
      </c>
    </row>
    <row r="57" spans="1:7" x14ac:dyDescent="0.25">
      <c r="A57" s="21" t="s">
        <v>408</v>
      </c>
      <c r="B57" s="21" t="s">
        <v>289</v>
      </c>
      <c r="C57" s="21">
        <v>0</v>
      </c>
      <c r="D57" s="81">
        <v>0</v>
      </c>
      <c r="E57" s="81">
        <v>0</v>
      </c>
      <c r="F57" s="81">
        <v>0</v>
      </c>
      <c r="G57" s="81">
        <v>0</v>
      </c>
    </row>
    <row r="58" spans="1:7" x14ac:dyDescent="0.25">
      <c r="A58" s="21" t="s">
        <v>409</v>
      </c>
      <c r="B58" s="21" t="s">
        <v>290</v>
      </c>
      <c r="C58" s="21">
        <v>0</v>
      </c>
      <c r="D58" s="81">
        <v>0</v>
      </c>
      <c r="E58" s="81">
        <v>0</v>
      </c>
      <c r="F58" s="81">
        <v>0</v>
      </c>
      <c r="G58" s="81">
        <v>0</v>
      </c>
    </row>
    <row r="59" spans="1:7" x14ac:dyDescent="0.25">
      <c r="A59" s="21" t="s">
        <v>291</v>
      </c>
      <c r="B59" s="21" t="s">
        <v>292</v>
      </c>
      <c r="C59" s="21">
        <v>-0.42677999999999999</v>
      </c>
      <c r="D59" s="81">
        <v>-0.12315</v>
      </c>
      <c r="E59" s="81">
        <v>-0.16825300000000001</v>
      </c>
      <c r="F59" s="81">
        <v>-7.3332999999999995E-2</v>
      </c>
      <c r="G59" s="81">
        <v>-6.2044000000000002E-2</v>
      </c>
    </row>
    <row r="60" spans="1:7" x14ac:dyDescent="0.25">
      <c r="A60" s="21" t="s">
        <v>293</v>
      </c>
      <c r="B60" s="21" t="s">
        <v>294</v>
      </c>
      <c r="C60" s="21">
        <v>-0.11977</v>
      </c>
      <c r="D60" s="81">
        <v>-3.5158000000000002E-2</v>
      </c>
      <c r="E60" s="81">
        <v>-5.6378999999999999E-2</v>
      </c>
      <c r="F60" s="81">
        <v>-2.2533000000000001E-2</v>
      </c>
      <c r="G60" s="81">
        <v>-5.7000000000000002E-3</v>
      </c>
    </row>
    <row r="61" spans="1:7" x14ac:dyDescent="0.25">
      <c r="A61" s="21" t="s">
        <v>295</v>
      </c>
      <c r="B61" s="21" t="s">
        <v>296</v>
      </c>
      <c r="C61" s="21">
        <v>-0.14629200000000001</v>
      </c>
      <c r="D61" s="81">
        <v>-5.1844000000000001E-2</v>
      </c>
      <c r="E61" s="81">
        <v>-7.0687E-2</v>
      </c>
      <c r="F61" s="81">
        <v>-2.2554000000000001E-2</v>
      </c>
      <c r="G61" s="81">
        <v>-1.207E-3</v>
      </c>
    </row>
    <row r="62" spans="1:7" x14ac:dyDescent="0.25">
      <c r="A62" s="89" t="s">
        <v>297</v>
      </c>
      <c r="B62" s="89" t="s">
        <v>298</v>
      </c>
      <c r="C62" s="21">
        <v>-0.22476199999999999</v>
      </c>
      <c r="D62" s="81">
        <v>-7.2485999999999995E-2</v>
      </c>
      <c r="E62" s="81">
        <v>-0.123223</v>
      </c>
      <c r="F62" s="81">
        <v>-2.6768E-2</v>
      </c>
      <c r="G62" s="81">
        <v>-2.284E-3</v>
      </c>
    </row>
    <row r="63" spans="1:7" x14ac:dyDescent="0.25">
      <c r="A63" s="21" t="s">
        <v>299</v>
      </c>
      <c r="B63" s="21" t="s">
        <v>300</v>
      </c>
      <c r="C63" s="21">
        <v>-0.11977</v>
      </c>
      <c r="D63" s="81">
        <v>-3.5158000000000002E-2</v>
      </c>
      <c r="E63" s="81">
        <v>-5.6378999999999999E-2</v>
      </c>
      <c r="F63" s="81">
        <v>-2.2533000000000001E-2</v>
      </c>
      <c r="G63" s="81">
        <v>-5.7000000000000002E-3</v>
      </c>
    </row>
    <row r="64" spans="1:7" x14ac:dyDescent="0.25">
      <c r="A64" s="21" t="s">
        <v>301</v>
      </c>
      <c r="B64" s="21" t="s">
        <v>302</v>
      </c>
      <c r="C64" s="21">
        <v>-0.25987399999999999</v>
      </c>
      <c r="D64" s="81">
        <v>-8.3073999999999995E-2</v>
      </c>
      <c r="E64" s="81">
        <v>-0.13023499999999999</v>
      </c>
      <c r="F64" s="81">
        <v>-5.6418999999999997E-2</v>
      </c>
      <c r="G64" s="81">
        <v>9.8539999999999999E-3</v>
      </c>
    </row>
    <row r="65" spans="1:7" x14ac:dyDescent="0.25">
      <c r="A65" s="21" t="s">
        <v>303</v>
      </c>
      <c r="B65" s="21" t="s">
        <v>304</v>
      </c>
      <c r="C65" s="21">
        <v>-0.25985999999999998</v>
      </c>
      <c r="D65" s="81">
        <v>-8.3068000000000003E-2</v>
      </c>
      <c r="E65" s="81">
        <v>-0.13023100000000001</v>
      </c>
      <c r="F65" s="81">
        <v>-5.6417000000000002E-2</v>
      </c>
      <c r="G65" s="81">
        <v>9.8560000000000002E-3</v>
      </c>
    </row>
    <row r="66" spans="1:7" x14ac:dyDescent="0.25">
      <c r="A66" s="21" t="s">
        <v>305</v>
      </c>
      <c r="B66" s="21" t="s">
        <v>306</v>
      </c>
      <c r="C66" s="21">
        <v>-9.4777E-2</v>
      </c>
      <c r="D66" s="81">
        <v>-3.1761999999999999E-2</v>
      </c>
      <c r="E66" s="81">
        <v>-4.2611000000000003E-2</v>
      </c>
      <c r="F66" s="81">
        <v>-1.8075000000000001E-2</v>
      </c>
      <c r="G66" s="81">
        <v>-2.3289999999999999E-3</v>
      </c>
    </row>
    <row r="67" spans="1:7" x14ac:dyDescent="0.25">
      <c r="A67" s="89" t="s">
        <v>307</v>
      </c>
      <c r="B67" s="89" t="s">
        <v>308</v>
      </c>
      <c r="C67" s="21">
        <v>-0.24964900000000001</v>
      </c>
      <c r="D67" s="81">
        <v>-8.0339999999999995E-2</v>
      </c>
      <c r="E67" s="81">
        <v>-0.13068099999999999</v>
      </c>
      <c r="F67" s="81">
        <v>-3.6351000000000001E-2</v>
      </c>
      <c r="G67" s="81">
        <v>-2.2780000000000001E-3</v>
      </c>
    </row>
    <row r="68" spans="1:7" x14ac:dyDescent="0.25">
      <c r="A68" s="21" t="s">
        <v>309</v>
      </c>
      <c r="B68" s="21" t="s">
        <v>310</v>
      </c>
      <c r="C68" s="21">
        <v>0</v>
      </c>
      <c r="D68" s="81">
        <v>0</v>
      </c>
      <c r="E68" s="81">
        <v>0</v>
      </c>
      <c r="F68" s="81">
        <v>0</v>
      </c>
      <c r="G68" s="81">
        <v>0</v>
      </c>
    </row>
    <row r="69" spans="1:7" x14ac:dyDescent="0.25">
      <c r="A69" s="21" t="s">
        <v>311</v>
      </c>
      <c r="B69" s="21" t="s">
        <v>312</v>
      </c>
      <c r="C69" s="21">
        <v>0</v>
      </c>
      <c r="D69" s="81">
        <v>0</v>
      </c>
      <c r="E69" s="81">
        <v>0</v>
      </c>
      <c r="F69" s="81">
        <v>0</v>
      </c>
      <c r="G69" s="81">
        <v>0</v>
      </c>
    </row>
    <row r="70" spans="1:7" x14ac:dyDescent="0.25">
      <c r="A70" s="21" t="s">
        <v>313</v>
      </c>
      <c r="B70" s="21" t="s">
        <v>314</v>
      </c>
      <c r="C70" s="21">
        <v>-4.7334000000000001E-2</v>
      </c>
      <c r="D70" s="81">
        <v>-1.5910000000000001E-2</v>
      </c>
      <c r="E70" s="81">
        <v>-7.2541999999999995E-2</v>
      </c>
      <c r="F70" s="81">
        <v>2.4597000000000001E-2</v>
      </c>
      <c r="G70" s="81">
        <v>1.6521000000000001E-2</v>
      </c>
    </row>
    <row r="71" spans="1:7" x14ac:dyDescent="0.25">
      <c r="A71" s="89" t="s">
        <v>315</v>
      </c>
      <c r="B71" s="89" t="s">
        <v>316</v>
      </c>
      <c r="C71" s="21">
        <v>5.5528000000000001E-2</v>
      </c>
      <c r="D71" s="81">
        <v>7.1029999999999999E-3</v>
      </c>
      <c r="E71" s="81">
        <v>1.406E-2</v>
      </c>
      <c r="F71" s="81">
        <v>2.7165000000000002E-2</v>
      </c>
      <c r="G71" s="81">
        <v>7.2009999999999999E-3</v>
      </c>
    </row>
    <row r="72" spans="1:7" x14ac:dyDescent="0.25">
      <c r="A72" s="23" t="s">
        <v>317</v>
      </c>
      <c r="B72" s="23" t="s">
        <v>318</v>
      </c>
      <c r="C72" s="23">
        <v>-0.24068100000000001</v>
      </c>
      <c r="D72" s="88">
        <v>-7.1234000000000006E-2</v>
      </c>
      <c r="E72" s="88">
        <v>-0.109178</v>
      </c>
      <c r="F72" s="88">
        <v>-4.8416000000000001E-2</v>
      </c>
      <c r="G72" s="88">
        <v>-1.1853000000000001E-2</v>
      </c>
    </row>
  </sheetData>
  <mergeCells count="1">
    <mergeCell ref="D3:G3"/>
  </mergeCells>
  <phoneticPr fontId="7" type="noConversion"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BT72"/>
  <sheetViews>
    <sheetView showGridLines="0" zoomScale="85" zoomScaleNormal="85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2.75" x14ac:dyDescent="0.25"/>
  <cols>
    <col min="1" max="1" width="34.140625" style="93" customWidth="1"/>
    <col min="2" max="2" width="13.85546875" style="93" customWidth="1"/>
    <col min="3" max="3" width="10.7109375" style="93" customWidth="1"/>
    <col min="4" max="35" width="6.85546875" style="93" customWidth="1"/>
    <col min="36" max="16384" width="9.140625" style="93"/>
  </cols>
  <sheetData>
    <row r="1" spans="1:72" x14ac:dyDescent="0.25">
      <c r="A1" s="100" t="s">
        <v>319</v>
      </c>
    </row>
    <row r="2" spans="1:72" x14ac:dyDescent="0.25">
      <c r="A2" s="101" t="s">
        <v>359</v>
      </c>
    </row>
    <row r="3" spans="1:72" x14ac:dyDescent="0.25">
      <c r="A3" s="102"/>
      <c r="B3" s="102"/>
      <c r="C3" s="103"/>
      <c r="D3" s="119" t="s">
        <v>320</v>
      </c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</row>
    <row r="4" spans="1:72" x14ac:dyDescent="0.25">
      <c r="A4" s="102" t="s">
        <v>4</v>
      </c>
      <c r="B4" s="102" t="s">
        <v>185</v>
      </c>
      <c r="C4" s="103" t="s">
        <v>406</v>
      </c>
      <c r="D4" s="103" t="s">
        <v>63</v>
      </c>
      <c r="E4" s="103" t="s">
        <v>65</v>
      </c>
      <c r="F4" s="103" t="s">
        <v>67</v>
      </c>
      <c r="G4" s="103" t="s">
        <v>69</v>
      </c>
      <c r="H4" s="103" t="s">
        <v>71</v>
      </c>
      <c r="I4" s="103" t="s">
        <v>73</v>
      </c>
      <c r="J4" s="103" t="s">
        <v>75</v>
      </c>
      <c r="K4" s="103" t="s">
        <v>77</v>
      </c>
      <c r="L4" s="107" t="s">
        <v>79</v>
      </c>
      <c r="M4" s="103" t="s">
        <v>80</v>
      </c>
      <c r="N4" s="103" t="s">
        <v>82</v>
      </c>
      <c r="O4" s="103" t="s">
        <v>84</v>
      </c>
      <c r="P4" s="103" t="s">
        <v>86</v>
      </c>
      <c r="Q4" s="103" t="s">
        <v>88</v>
      </c>
      <c r="R4" s="103" t="s">
        <v>90</v>
      </c>
      <c r="S4" s="103" t="s">
        <v>91</v>
      </c>
      <c r="T4" s="103" t="s">
        <v>93</v>
      </c>
      <c r="U4" s="103" t="s">
        <v>95</v>
      </c>
      <c r="V4" s="107" t="s">
        <v>97</v>
      </c>
      <c r="W4" s="103" t="s">
        <v>99</v>
      </c>
      <c r="X4" s="103" t="s">
        <v>101</v>
      </c>
      <c r="Y4" s="103" t="s">
        <v>103</v>
      </c>
      <c r="Z4" s="103" t="s">
        <v>105</v>
      </c>
      <c r="AA4" s="103" t="s">
        <v>107</v>
      </c>
      <c r="AB4" s="103" t="s">
        <v>109</v>
      </c>
      <c r="AC4" s="103" t="s">
        <v>111</v>
      </c>
      <c r="AD4" s="103" t="s">
        <v>113</v>
      </c>
      <c r="AE4" s="103" t="s">
        <v>115</v>
      </c>
      <c r="AF4" s="103" t="s">
        <v>117</v>
      </c>
      <c r="AG4" s="103" t="s">
        <v>119</v>
      </c>
      <c r="AH4" s="103" t="s">
        <v>121</v>
      </c>
      <c r="AI4" s="103" t="s">
        <v>123</v>
      </c>
      <c r="AL4" s="93" t="s">
        <v>4</v>
      </c>
      <c r="AM4" s="93" t="s">
        <v>185</v>
      </c>
      <c r="AN4" s="93" t="s">
        <v>414</v>
      </c>
      <c r="AO4" s="93" t="s">
        <v>63</v>
      </c>
      <c r="AP4" s="93" t="s">
        <v>65</v>
      </c>
      <c r="AQ4" s="93" t="s">
        <v>67</v>
      </c>
      <c r="AR4" s="93" t="s">
        <v>69</v>
      </c>
      <c r="AS4" s="93" t="s">
        <v>71</v>
      </c>
      <c r="AT4" s="93" t="s">
        <v>73</v>
      </c>
      <c r="AU4" s="93" t="s">
        <v>75</v>
      </c>
      <c r="AV4" s="93" t="s">
        <v>77</v>
      </c>
      <c r="AW4" s="93" t="s">
        <v>79</v>
      </c>
      <c r="AX4" s="93" t="s">
        <v>80</v>
      </c>
      <c r="AY4" s="93" t="s">
        <v>82</v>
      </c>
      <c r="AZ4" s="93" t="s">
        <v>84</v>
      </c>
      <c r="BA4" s="93" t="s">
        <v>86</v>
      </c>
      <c r="BB4" s="93" t="s">
        <v>88</v>
      </c>
      <c r="BC4" s="93" t="s">
        <v>90</v>
      </c>
      <c r="BD4" s="93" t="s">
        <v>91</v>
      </c>
      <c r="BE4" s="93" t="s">
        <v>93</v>
      </c>
      <c r="BF4" s="93" t="s">
        <v>95</v>
      </c>
      <c r="BG4" s="93" t="s">
        <v>97</v>
      </c>
      <c r="BH4" s="93" t="s">
        <v>99</v>
      </c>
      <c r="BI4" s="93" t="s">
        <v>101</v>
      </c>
      <c r="BJ4" s="93" t="s">
        <v>103</v>
      </c>
      <c r="BK4" s="93" t="s">
        <v>105</v>
      </c>
      <c r="BL4" s="93" t="s">
        <v>107</v>
      </c>
      <c r="BM4" s="93" t="s">
        <v>109</v>
      </c>
      <c r="BN4" s="93" t="s">
        <v>111</v>
      </c>
      <c r="BO4" s="93" t="s">
        <v>113</v>
      </c>
      <c r="BP4" s="93" t="s">
        <v>115</v>
      </c>
      <c r="BQ4" s="93" t="s">
        <v>117</v>
      </c>
      <c r="BR4" s="93" t="s">
        <v>119</v>
      </c>
      <c r="BS4" s="93" t="s">
        <v>121</v>
      </c>
      <c r="BT4" s="93" t="s">
        <v>123</v>
      </c>
    </row>
    <row r="5" spans="1:72" x14ac:dyDescent="0.25">
      <c r="A5" s="93" t="s">
        <v>186</v>
      </c>
      <c r="B5" s="93" t="s">
        <v>187</v>
      </c>
      <c r="C5" s="93">
        <v>0.103149</v>
      </c>
      <c r="D5" s="93">
        <v>3.2200000000000002E-4</v>
      </c>
      <c r="E5" s="93">
        <v>-3.6699999999999998E-4</v>
      </c>
      <c r="F5" s="93">
        <v>1.371E-3</v>
      </c>
      <c r="G5" s="93">
        <v>4.1E-5</v>
      </c>
      <c r="H5" s="93">
        <v>-2.2079999999999999E-3</v>
      </c>
      <c r="I5" s="93">
        <v>1.0089999999999999E-3</v>
      </c>
      <c r="J5" s="93">
        <v>3.8140000000000001E-3</v>
      </c>
      <c r="K5" s="93">
        <v>-3.5599999999999998E-4</v>
      </c>
      <c r="L5" s="93">
        <v>2.3892E-2</v>
      </c>
      <c r="M5" s="93">
        <v>3.4889999999999999E-3</v>
      </c>
      <c r="N5" s="93">
        <v>4.2379999999999996E-3</v>
      </c>
      <c r="O5" s="93">
        <v>3.5850000000000001E-3</v>
      </c>
      <c r="P5" s="93">
        <v>1.7260000000000001E-3</v>
      </c>
      <c r="Q5" s="93">
        <v>4.104E-3</v>
      </c>
      <c r="R5" s="93">
        <v>4.7219999999999996E-3</v>
      </c>
      <c r="S5" s="93">
        <v>5.8570000000000002E-3</v>
      </c>
      <c r="T5" s="93">
        <v>4.9600000000000002E-4</v>
      </c>
      <c r="U5" s="93">
        <v>7.4299999999999995E-4</v>
      </c>
      <c r="V5" s="93">
        <v>1.1129E-2</v>
      </c>
      <c r="W5" s="93">
        <v>3.898E-3</v>
      </c>
      <c r="X5" s="93">
        <v>4.2779999999999997E-3</v>
      </c>
      <c r="Y5" s="93">
        <v>3.689E-3</v>
      </c>
      <c r="Z5" s="93">
        <v>-2.2550000000000001E-3</v>
      </c>
      <c r="AA5" s="93">
        <v>1.58E-3</v>
      </c>
      <c r="AB5" s="93">
        <v>7.4549999999999998E-3</v>
      </c>
      <c r="AC5" s="93">
        <v>5.1250000000000002E-3</v>
      </c>
      <c r="AD5" s="93">
        <v>1.392E-3</v>
      </c>
      <c r="AE5" s="93">
        <v>3.1599999999999998E-4</v>
      </c>
      <c r="AF5" s="93">
        <v>5.1000000000000004E-4</v>
      </c>
      <c r="AG5" s="93">
        <v>5.9829999999999996E-3</v>
      </c>
      <c r="AH5" s="93">
        <v>2.032E-3</v>
      </c>
      <c r="AI5" s="93">
        <v>1.537E-3</v>
      </c>
      <c r="AL5" s="93" t="s">
        <v>186</v>
      </c>
      <c r="AM5" s="93" t="s">
        <v>187</v>
      </c>
      <c r="AN5" s="93">
        <v>0.103149</v>
      </c>
      <c r="AO5" s="93">
        <v>3.2200000000000002E-4</v>
      </c>
      <c r="AP5" s="93">
        <v>-3.6699999999999998E-4</v>
      </c>
      <c r="AQ5" s="93">
        <v>1.371E-3</v>
      </c>
      <c r="AR5" s="93">
        <v>4.1E-5</v>
      </c>
      <c r="AS5" s="93">
        <v>-2.2079999999999999E-3</v>
      </c>
      <c r="AT5" s="93">
        <v>1.0089999999999999E-3</v>
      </c>
      <c r="AU5" s="93">
        <v>3.8140000000000001E-3</v>
      </c>
      <c r="AV5" s="93">
        <v>-3.5599999999999998E-4</v>
      </c>
      <c r="AW5" s="93">
        <v>2.3892E-2</v>
      </c>
      <c r="AX5" s="93">
        <v>3.4889999999999999E-3</v>
      </c>
      <c r="AY5" s="93">
        <v>4.2379999999999996E-3</v>
      </c>
      <c r="AZ5" s="93">
        <v>3.5850000000000001E-3</v>
      </c>
      <c r="BA5" s="93">
        <v>1.7260000000000001E-3</v>
      </c>
      <c r="BB5" s="93">
        <v>4.104E-3</v>
      </c>
      <c r="BC5" s="93">
        <v>4.7219999999999996E-3</v>
      </c>
      <c r="BD5" s="93">
        <v>5.8570000000000002E-3</v>
      </c>
      <c r="BE5" s="93">
        <v>4.9600000000000002E-4</v>
      </c>
      <c r="BF5" s="93">
        <v>7.4299999999999995E-4</v>
      </c>
      <c r="BG5" s="93">
        <v>1.1129E-2</v>
      </c>
      <c r="BH5" s="93">
        <v>3.898E-3</v>
      </c>
      <c r="BI5" s="93">
        <v>4.2779999999999997E-3</v>
      </c>
      <c r="BJ5" s="93">
        <v>3.689E-3</v>
      </c>
      <c r="BK5" s="93">
        <v>-2.2550000000000001E-3</v>
      </c>
      <c r="BL5" s="93">
        <v>1.58E-3</v>
      </c>
      <c r="BM5" s="93">
        <v>7.4549999999999998E-3</v>
      </c>
      <c r="BN5" s="93">
        <v>5.1250000000000002E-3</v>
      </c>
      <c r="BO5" s="93">
        <v>1.392E-3</v>
      </c>
      <c r="BP5" s="93">
        <v>3.1599999999999998E-4</v>
      </c>
      <c r="BQ5" s="93">
        <v>5.1000000000000004E-4</v>
      </c>
      <c r="BR5" s="93">
        <v>5.9829999999999996E-3</v>
      </c>
      <c r="BS5" s="93">
        <v>2.032E-3</v>
      </c>
      <c r="BT5" s="93">
        <v>1.537E-3</v>
      </c>
    </row>
    <row r="6" spans="1:72" x14ac:dyDescent="0.25">
      <c r="A6" s="93" t="s">
        <v>196</v>
      </c>
      <c r="B6" s="93" t="s">
        <v>197</v>
      </c>
      <c r="C6" s="93">
        <v>-9.4156010000000006</v>
      </c>
      <c r="D6" s="104">
        <v>-0.27152500000000002</v>
      </c>
      <c r="E6" s="104">
        <v>-3.826E-3</v>
      </c>
      <c r="F6" s="104">
        <v>0.117116</v>
      </c>
      <c r="G6" s="104">
        <v>-0.11429599999999999</v>
      </c>
      <c r="H6" s="104">
        <v>2.4466999999999999E-2</v>
      </c>
      <c r="I6" s="104">
        <v>1.0664999999999999E-2</v>
      </c>
      <c r="J6" s="104">
        <v>0.31750800000000001</v>
      </c>
      <c r="K6" s="104">
        <v>0.337397</v>
      </c>
      <c r="L6" s="104">
        <v>-3.827658</v>
      </c>
      <c r="M6" s="104">
        <v>0.28739700000000001</v>
      </c>
      <c r="N6" s="104">
        <v>2.2329999999999999E-2</v>
      </c>
      <c r="O6" s="104">
        <v>0.23155300000000001</v>
      </c>
      <c r="P6" s="104">
        <v>0.140017</v>
      </c>
      <c r="Q6" s="104">
        <v>-9.4396999999999995E-2</v>
      </c>
      <c r="R6" s="104">
        <v>0.911551</v>
      </c>
      <c r="S6" s="104">
        <v>0.38204500000000002</v>
      </c>
      <c r="T6" s="104">
        <v>7.3029999999999998E-2</v>
      </c>
      <c r="U6" s="104">
        <v>5.3289000000000003E-2</v>
      </c>
      <c r="V6" s="104">
        <v>-1.9715229999999999</v>
      </c>
      <c r="W6" s="104">
        <v>0.29277900000000001</v>
      </c>
      <c r="X6" s="104">
        <v>0.49241000000000001</v>
      </c>
      <c r="Y6" s="104">
        <v>-0.24379500000000001</v>
      </c>
      <c r="Z6" s="104">
        <v>-2.9517000000000002E-2</v>
      </c>
      <c r="AA6" s="104">
        <v>-2.266E-2</v>
      </c>
      <c r="AB6" s="104">
        <v>0.431896</v>
      </c>
      <c r="AC6" s="104">
        <v>1.503179</v>
      </c>
      <c r="AD6" s="104">
        <v>-3.5770000000000003E-2</v>
      </c>
      <c r="AE6" s="104">
        <v>-0.226853</v>
      </c>
      <c r="AF6" s="104">
        <v>5.6022000000000002E-2</v>
      </c>
      <c r="AG6" s="104">
        <v>0.40642800000000001</v>
      </c>
      <c r="AH6" s="104">
        <v>0.14913399999999999</v>
      </c>
      <c r="AI6" s="104">
        <v>-8.8139939999999992</v>
      </c>
      <c r="AL6" s="93" t="s">
        <v>196</v>
      </c>
      <c r="AM6" s="93" t="s">
        <v>197</v>
      </c>
      <c r="AN6" s="93">
        <v>-9.4156010000000006</v>
      </c>
      <c r="AO6" s="93">
        <v>-0.27152500000000002</v>
      </c>
      <c r="AP6" s="93">
        <v>-3.826E-3</v>
      </c>
      <c r="AQ6" s="93">
        <v>0.117116</v>
      </c>
      <c r="AR6" s="93">
        <v>-0.11429599999999999</v>
      </c>
      <c r="AS6" s="93">
        <v>2.4466999999999999E-2</v>
      </c>
      <c r="AT6" s="93">
        <v>1.0664999999999999E-2</v>
      </c>
      <c r="AU6" s="93">
        <v>0.31750800000000001</v>
      </c>
      <c r="AV6" s="93">
        <v>0.337397</v>
      </c>
      <c r="AW6" s="93">
        <v>-3.827658</v>
      </c>
      <c r="AX6" s="93">
        <v>0.28739700000000001</v>
      </c>
      <c r="AY6" s="93">
        <v>2.2329999999999999E-2</v>
      </c>
      <c r="AZ6" s="93">
        <v>0.23155300000000001</v>
      </c>
      <c r="BA6" s="93">
        <v>0.140017</v>
      </c>
      <c r="BB6" s="93">
        <v>-9.4396999999999995E-2</v>
      </c>
      <c r="BC6" s="93">
        <v>0.911551</v>
      </c>
      <c r="BD6" s="93">
        <v>0.38204500000000002</v>
      </c>
      <c r="BE6" s="93">
        <v>7.3029999999999998E-2</v>
      </c>
      <c r="BF6" s="93">
        <v>5.3289000000000003E-2</v>
      </c>
      <c r="BG6" s="93">
        <v>-1.9715229999999999</v>
      </c>
      <c r="BH6" s="93">
        <v>0.29277900000000001</v>
      </c>
      <c r="BI6" s="93">
        <v>0.49241000000000001</v>
      </c>
      <c r="BJ6" s="93">
        <v>-0.24379500000000001</v>
      </c>
      <c r="BK6" s="93">
        <v>-2.9517000000000002E-2</v>
      </c>
      <c r="BL6" s="93">
        <v>-2.266E-2</v>
      </c>
      <c r="BM6" s="93">
        <v>0.431896</v>
      </c>
      <c r="BN6" s="93">
        <v>1.503179</v>
      </c>
      <c r="BO6" s="93">
        <v>-3.5770000000000003E-2</v>
      </c>
      <c r="BP6" s="93">
        <v>-0.226853</v>
      </c>
      <c r="BQ6" s="93">
        <v>5.6022000000000002E-2</v>
      </c>
      <c r="BR6" s="93">
        <v>0.40642800000000001</v>
      </c>
      <c r="BS6" s="93">
        <v>0.14913399999999999</v>
      </c>
      <c r="BT6" s="93">
        <v>-8.8139939999999992</v>
      </c>
    </row>
    <row r="7" spans="1:72" x14ac:dyDescent="0.25">
      <c r="A7" s="93" t="s">
        <v>198</v>
      </c>
      <c r="B7" s="93" t="s">
        <v>199</v>
      </c>
      <c r="C7" s="93">
        <v>0</v>
      </c>
      <c r="D7" s="104">
        <v>0</v>
      </c>
      <c r="E7" s="104">
        <v>0</v>
      </c>
      <c r="F7" s="104">
        <v>0</v>
      </c>
      <c r="G7" s="104">
        <v>0</v>
      </c>
      <c r="H7" s="104">
        <v>0</v>
      </c>
      <c r="I7" s="104">
        <v>0</v>
      </c>
      <c r="J7" s="104">
        <v>0</v>
      </c>
      <c r="K7" s="104">
        <v>0</v>
      </c>
      <c r="L7" s="104">
        <v>0</v>
      </c>
      <c r="M7" s="104">
        <v>0</v>
      </c>
      <c r="N7" s="104">
        <v>0</v>
      </c>
      <c r="O7" s="104">
        <v>0</v>
      </c>
      <c r="P7" s="104">
        <v>0</v>
      </c>
      <c r="Q7" s="104">
        <v>0</v>
      </c>
      <c r="R7" s="104">
        <v>0</v>
      </c>
      <c r="S7" s="104">
        <v>0</v>
      </c>
      <c r="T7" s="104">
        <v>0</v>
      </c>
      <c r="U7" s="104">
        <v>0</v>
      </c>
      <c r="V7" s="104">
        <v>0</v>
      </c>
      <c r="W7" s="104">
        <v>0</v>
      </c>
      <c r="X7" s="104">
        <v>0</v>
      </c>
      <c r="Y7" s="104">
        <v>0</v>
      </c>
      <c r="Z7" s="104">
        <v>0</v>
      </c>
      <c r="AA7" s="104">
        <v>0</v>
      </c>
      <c r="AB7" s="104">
        <v>0</v>
      </c>
      <c r="AC7" s="104">
        <v>0</v>
      </c>
      <c r="AD7" s="104">
        <v>0</v>
      </c>
      <c r="AE7" s="104">
        <v>0</v>
      </c>
      <c r="AF7" s="104">
        <v>0</v>
      </c>
      <c r="AG7" s="104">
        <v>0</v>
      </c>
      <c r="AH7" s="104">
        <v>0</v>
      </c>
      <c r="AI7" s="104">
        <v>0</v>
      </c>
      <c r="AL7" s="93" t="s">
        <v>198</v>
      </c>
      <c r="AM7" s="93" t="s">
        <v>199</v>
      </c>
      <c r="AN7" s="93">
        <v>0</v>
      </c>
      <c r="AO7" s="93">
        <v>0</v>
      </c>
      <c r="AP7" s="93">
        <v>0</v>
      </c>
      <c r="AQ7" s="93">
        <v>0</v>
      </c>
      <c r="AR7" s="93">
        <v>0</v>
      </c>
      <c r="AS7" s="93">
        <v>0</v>
      </c>
      <c r="AT7" s="93">
        <v>0</v>
      </c>
      <c r="AU7" s="93">
        <v>0</v>
      </c>
      <c r="AV7" s="93">
        <v>0</v>
      </c>
      <c r="AW7" s="93">
        <v>0</v>
      </c>
      <c r="AX7" s="93">
        <v>0</v>
      </c>
      <c r="AY7" s="93">
        <v>0</v>
      </c>
      <c r="AZ7" s="93">
        <v>0</v>
      </c>
      <c r="BA7" s="93">
        <v>0</v>
      </c>
      <c r="BB7" s="93">
        <v>0</v>
      </c>
      <c r="BC7" s="93">
        <v>0</v>
      </c>
      <c r="BD7" s="93">
        <v>0</v>
      </c>
      <c r="BE7" s="93">
        <v>0</v>
      </c>
      <c r="BF7" s="93">
        <v>0</v>
      </c>
      <c r="BG7" s="93">
        <v>0</v>
      </c>
      <c r="BH7" s="93">
        <v>0</v>
      </c>
      <c r="BI7" s="93">
        <v>0</v>
      </c>
      <c r="BJ7" s="93">
        <v>0</v>
      </c>
      <c r="BK7" s="93">
        <v>0</v>
      </c>
      <c r="BL7" s="93">
        <v>0</v>
      </c>
      <c r="BM7" s="93">
        <v>0</v>
      </c>
      <c r="BN7" s="93">
        <v>0</v>
      </c>
      <c r="BO7" s="93">
        <v>0</v>
      </c>
      <c r="BP7" s="93">
        <v>0</v>
      </c>
      <c r="BQ7" s="93">
        <v>0</v>
      </c>
      <c r="BR7" s="93">
        <v>0</v>
      </c>
      <c r="BS7" s="93">
        <v>0</v>
      </c>
      <c r="BT7" s="93">
        <v>0</v>
      </c>
    </row>
    <row r="8" spans="1:72" x14ac:dyDescent="0.25">
      <c r="A8" s="93" t="s">
        <v>200</v>
      </c>
      <c r="B8" s="93" t="s">
        <v>201</v>
      </c>
      <c r="C8" s="93">
        <v>0</v>
      </c>
      <c r="D8" s="104">
        <v>0</v>
      </c>
      <c r="E8" s="104">
        <v>0</v>
      </c>
      <c r="F8" s="104">
        <v>0</v>
      </c>
      <c r="G8" s="104">
        <v>0</v>
      </c>
      <c r="H8" s="104">
        <v>0</v>
      </c>
      <c r="I8" s="104">
        <v>0</v>
      </c>
      <c r="J8" s="104">
        <v>0</v>
      </c>
      <c r="K8" s="104">
        <v>0</v>
      </c>
      <c r="L8" s="104">
        <v>0</v>
      </c>
      <c r="M8" s="104">
        <v>0</v>
      </c>
      <c r="N8" s="104">
        <v>0</v>
      </c>
      <c r="O8" s="104">
        <v>0</v>
      </c>
      <c r="P8" s="104">
        <v>0</v>
      </c>
      <c r="Q8" s="104">
        <v>0</v>
      </c>
      <c r="R8" s="104">
        <v>0</v>
      </c>
      <c r="S8" s="104">
        <v>0</v>
      </c>
      <c r="T8" s="104">
        <v>0</v>
      </c>
      <c r="U8" s="104">
        <v>0</v>
      </c>
      <c r="V8" s="104">
        <v>0</v>
      </c>
      <c r="W8" s="104">
        <v>0</v>
      </c>
      <c r="X8" s="104">
        <v>0</v>
      </c>
      <c r="Y8" s="104">
        <v>0</v>
      </c>
      <c r="Z8" s="104">
        <v>0</v>
      </c>
      <c r="AA8" s="104">
        <v>0</v>
      </c>
      <c r="AB8" s="104">
        <v>0</v>
      </c>
      <c r="AC8" s="104">
        <v>0</v>
      </c>
      <c r="AD8" s="104">
        <v>0</v>
      </c>
      <c r="AE8" s="104">
        <v>0</v>
      </c>
      <c r="AF8" s="104">
        <v>0</v>
      </c>
      <c r="AG8" s="104">
        <v>0</v>
      </c>
      <c r="AH8" s="104">
        <v>0</v>
      </c>
      <c r="AI8" s="104">
        <v>0</v>
      </c>
      <c r="AL8" s="93" t="s">
        <v>200</v>
      </c>
      <c r="AM8" s="93" t="s">
        <v>201</v>
      </c>
      <c r="AN8" s="93">
        <v>0</v>
      </c>
      <c r="AO8" s="93">
        <v>0</v>
      </c>
      <c r="AP8" s="93">
        <v>0</v>
      </c>
      <c r="AQ8" s="93">
        <v>0</v>
      </c>
      <c r="AR8" s="93">
        <v>0</v>
      </c>
      <c r="AS8" s="93">
        <v>0</v>
      </c>
      <c r="AT8" s="93">
        <v>0</v>
      </c>
      <c r="AU8" s="93">
        <v>0</v>
      </c>
      <c r="AV8" s="93">
        <v>0</v>
      </c>
      <c r="AW8" s="93">
        <v>0</v>
      </c>
      <c r="AX8" s="93">
        <v>0</v>
      </c>
      <c r="AY8" s="93">
        <v>0</v>
      </c>
      <c r="AZ8" s="93">
        <v>0</v>
      </c>
      <c r="BA8" s="93">
        <v>0</v>
      </c>
      <c r="BB8" s="93">
        <v>0</v>
      </c>
      <c r="BC8" s="93">
        <v>0</v>
      </c>
      <c r="BD8" s="93">
        <v>0</v>
      </c>
      <c r="BE8" s="93">
        <v>0</v>
      </c>
      <c r="BF8" s="93">
        <v>0</v>
      </c>
      <c r="BG8" s="93">
        <v>0</v>
      </c>
      <c r="BH8" s="93">
        <v>0</v>
      </c>
      <c r="BI8" s="93">
        <v>0</v>
      </c>
      <c r="BJ8" s="93">
        <v>0</v>
      </c>
      <c r="BK8" s="93">
        <v>0</v>
      </c>
      <c r="BL8" s="93">
        <v>0</v>
      </c>
      <c r="BM8" s="93">
        <v>0</v>
      </c>
      <c r="BN8" s="93">
        <v>0</v>
      </c>
      <c r="BO8" s="93">
        <v>0</v>
      </c>
      <c r="BP8" s="93">
        <v>0</v>
      </c>
      <c r="BQ8" s="93">
        <v>0</v>
      </c>
      <c r="BR8" s="93">
        <v>0</v>
      </c>
      <c r="BS8" s="93">
        <v>0</v>
      </c>
      <c r="BT8" s="93">
        <v>0</v>
      </c>
    </row>
    <row r="9" spans="1:72" x14ac:dyDescent="0.25">
      <c r="A9" s="93" t="s">
        <v>202</v>
      </c>
      <c r="B9" s="93" t="s">
        <v>203</v>
      </c>
      <c r="C9" s="93">
        <v>1.0000000000000001E-5</v>
      </c>
      <c r="D9" s="104">
        <v>6.9999999999999999E-6</v>
      </c>
      <c r="E9" s="104">
        <v>1.9999999999999999E-6</v>
      </c>
      <c r="F9" s="104">
        <v>5.0000000000000004E-6</v>
      </c>
      <c r="G9" s="104">
        <v>-1.2E-5</v>
      </c>
      <c r="H9" s="104">
        <v>1.7E-5</v>
      </c>
      <c r="I9" s="104">
        <v>-3.0000000000000001E-6</v>
      </c>
      <c r="J9" s="104">
        <v>-3.6000000000000001E-5</v>
      </c>
      <c r="K9" s="104">
        <v>6.0000000000000002E-6</v>
      </c>
      <c r="L9" s="104">
        <v>4.6E-5</v>
      </c>
      <c r="M9" s="104">
        <v>5.0000000000000004E-6</v>
      </c>
      <c r="N9" s="104">
        <v>1.4E-5</v>
      </c>
      <c r="O9" s="104">
        <v>-3.4E-5</v>
      </c>
      <c r="P9" s="104">
        <v>-1.1E-5</v>
      </c>
      <c r="Q9" s="104">
        <v>3.3000000000000003E-5</v>
      </c>
      <c r="R9" s="104">
        <v>9.7E-5</v>
      </c>
      <c r="S9" s="104">
        <v>-3.1000000000000001E-5</v>
      </c>
      <c r="T9" s="104">
        <v>-1.2E-5</v>
      </c>
      <c r="U9" s="104">
        <v>-5.0000000000000004E-6</v>
      </c>
      <c r="V9" s="104">
        <v>1.9000000000000001E-5</v>
      </c>
      <c r="W9" s="104">
        <v>-3.8000000000000002E-5</v>
      </c>
      <c r="X9" s="104">
        <v>-3.8000000000000002E-5</v>
      </c>
      <c r="Y9" s="104">
        <v>2.0000000000000002E-5</v>
      </c>
      <c r="Z9" s="104">
        <v>3.9999999999999998E-6</v>
      </c>
      <c r="AA9" s="104">
        <v>-1.0000000000000001E-5</v>
      </c>
      <c r="AB9" s="104">
        <v>-2.4000000000000001E-5</v>
      </c>
      <c r="AC9" s="104">
        <v>3.6000000000000001E-5</v>
      </c>
      <c r="AD9" s="104">
        <v>1.5999999999999999E-5</v>
      </c>
      <c r="AE9" s="104">
        <v>3.4999999999999997E-5</v>
      </c>
      <c r="AF9" s="104">
        <v>3.0000000000000001E-6</v>
      </c>
      <c r="AG9" s="104">
        <v>-5.3999999999999998E-5</v>
      </c>
      <c r="AH9" s="104">
        <v>-4.6999999999999997E-5</v>
      </c>
      <c r="AI9" s="104">
        <v>-9.9999999999999995E-7</v>
      </c>
      <c r="AL9" s="93" t="s">
        <v>202</v>
      </c>
      <c r="AM9" s="93" t="s">
        <v>203</v>
      </c>
      <c r="AN9" s="93">
        <v>1.0000000000000001E-5</v>
      </c>
      <c r="AO9" s="93">
        <v>6.9999999999999999E-6</v>
      </c>
      <c r="AP9" s="93">
        <v>1.9999999999999999E-6</v>
      </c>
      <c r="AQ9" s="93">
        <v>5.0000000000000004E-6</v>
      </c>
      <c r="AR9" s="93">
        <v>-1.2E-5</v>
      </c>
      <c r="AS9" s="93">
        <v>1.7E-5</v>
      </c>
      <c r="AT9" s="93">
        <v>-3.0000000000000001E-6</v>
      </c>
      <c r="AU9" s="93">
        <v>-3.6000000000000001E-5</v>
      </c>
      <c r="AV9" s="93">
        <v>6.0000000000000002E-6</v>
      </c>
      <c r="AW9" s="93">
        <v>4.6E-5</v>
      </c>
      <c r="AX9" s="93">
        <v>5.0000000000000004E-6</v>
      </c>
      <c r="AY9" s="93">
        <v>1.4E-5</v>
      </c>
      <c r="AZ9" s="93">
        <v>-3.4E-5</v>
      </c>
      <c r="BA9" s="93">
        <v>-1.1E-5</v>
      </c>
      <c r="BB9" s="93">
        <v>3.3000000000000003E-5</v>
      </c>
      <c r="BC9" s="93">
        <v>9.7E-5</v>
      </c>
      <c r="BD9" s="93">
        <v>-3.1000000000000001E-5</v>
      </c>
      <c r="BE9" s="93">
        <v>-1.2E-5</v>
      </c>
      <c r="BF9" s="93">
        <v>-5.0000000000000004E-6</v>
      </c>
      <c r="BG9" s="93">
        <v>1.9000000000000001E-5</v>
      </c>
      <c r="BH9" s="93">
        <v>-3.8000000000000002E-5</v>
      </c>
      <c r="BI9" s="93">
        <v>-3.8000000000000002E-5</v>
      </c>
      <c r="BJ9" s="93">
        <v>2.0000000000000002E-5</v>
      </c>
      <c r="BK9" s="93">
        <v>3.9999999999999998E-6</v>
      </c>
      <c r="BL9" s="93">
        <v>-1.0000000000000001E-5</v>
      </c>
      <c r="BM9" s="93">
        <v>-2.4000000000000001E-5</v>
      </c>
      <c r="BN9" s="93">
        <v>3.6000000000000001E-5</v>
      </c>
      <c r="BO9" s="93">
        <v>1.5999999999999999E-5</v>
      </c>
      <c r="BP9" s="93">
        <v>3.4999999999999997E-5</v>
      </c>
      <c r="BQ9" s="93">
        <v>3.0000000000000001E-6</v>
      </c>
      <c r="BR9" s="93">
        <v>-5.3999999999999998E-5</v>
      </c>
      <c r="BS9" s="93">
        <v>-4.6999999999999997E-5</v>
      </c>
      <c r="BT9" s="93">
        <v>-9.9999999999999995E-7</v>
      </c>
    </row>
    <row r="10" spans="1:72" x14ac:dyDescent="0.25">
      <c r="A10" s="93" t="s">
        <v>188</v>
      </c>
      <c r="B10" s="93" t="s">
        <v>189</v>
      </c>
      <c r="C10" s="93">
        <v>0</v>
      </c>
      <c r="D10" s="104">
        <v>0</v>
      </c>
      <c r="E10" s="104">
        <v>0</v>
      </c>
      <c r="F10" s="104">
        <v>0</v>
      </c>
      <c r="G10" s="104">
        <v>0</v>
      </c>
      <c r="H10" s="104">
        <v>0</v>
      </c>
      <c r="I10" s="104">
        <v>0</v>
      </c>
      <c r="J10" s="104">
        <v>0</v>
      </c>
      <c r="K10" s="104">
        <v>0</v>
      </c>
      <c r="L10" s="104">
        <v>0</v>
      </c>
      <c r="M10" s="104">
        <v>0</v>
      </c>
      <c r="N10" s="104">
        <v>0</v>
      </c>
      <c r="O10" s="104">
        <v>0</v>
      </c>
      <c r="P10" s="104">
        <v>0</v>
      </c>
      <c r="Q10" s="104">
        <v>0</v>
      </c>
      <c r="R10" s="104">
        <v>0</v>
      </c>
      <c r="S10" s="104">
        <v>0</v>
      </c>
      <c r="T10" s="104">
        <v>0</v>
      </c>
      <c r="U10" s="104">
        <v>0</v>
      </c>
      <c r="V10" s="104">
        <v>0</v>
      </c>
      <c r="W10" s="104">
        <v>0</v>
      </c>
      <c r="X10" s="104">
        <v>0</v>
      </c>
      <c r="Y10" s="104">
        <v>0</v>
      </c>
      <c r="Z10" s="104">
        <v>0</v>
      </c>
      <c r="AA10" s="104">
        <v>0</v>
      </c>
      <c r="AB10" s="104">
        <v>0</v>
      </c>
      <c r="AC10" s="104">
        <v>0</v>
      </c>
      <c r="AD10" s="104">
        <v>0</v>
      </c>
      <c r="AE10" s="104">
        <v>0</v>
      </c>
      <c r="AF10" s="104">
        <v>0</v>
      </c>
      <c r="AG10" s="104">
        <v>0</v>
      </c>
      <c r="AH10" s="104">
        <v>0</v>
      </c>
      <c r="AI10" s="104">
        <v>0</v>
      </c>
      <c r="AL10" s="93" t="s">
        <v>188</v>
      </c>
      <c r="AM10" s="93" t="s">
        <v>189</v>
      </c>
      <c r="AN10" s="93">
        <v>0</v>
      </c>
      <c r="AO10" s="93">
        <v>0</v>
      </c>
      <c r="AP10" s="93">
        <v>0</v>
      </c>
      <c r="AQ10" s="93">
        <v>0</v>
      </c>
      <c r="AR10" s="93">
        <v>0</v>
      </c>
      <c r="AS10" s="93">
        <v>0</v>
      </c>
      <c r="AT10" s="93">
        <v>0</v>
      </c>
      <c r="AU10" s="93">
        <v>0</v>
      </c>
      <c r="AV10" s="93">
        <v>0</v>
      </c>
      <c r="AW10" s="93">
        <v>0</v>
      </c>
      <c r="AX10" s="93">
        <v>0</v>
      </c>
      <c r="AY10" s="93">
        <v>0</v>
      </c>
      <c r="AZ10" s="93">
        <v>0</v>
      </c>
      <c r="BA10" s="93">
        <v>0</v>
      </c>
      <c r="BB10" s="93">
        <v>0</v>
      </c>
      <c r="BC10" s="93">
        <v>0</v>
      </c>
      <c r="BD10" s="93">
        <v>0</v>
      </c>
      <c r="BE10" s="93">
        <v>0</v>
      </c>
      <c r="BF10" s="93">
        <v>0</v>
      </c>
      <c r="BG10" s="93">
        <v>0</v>
      </c>
      <c r="BH10" s="93">
        <v>0</v>
      </c>
      <c r="BI10" s="93">
        <v>0</v>
      </c>
      <c r="BJ10" s="93">
        <v>0</v>
      </c>
      <c r="BK10" s="93">
        <v>0</v>
      </c>
      <c r="BL10" s="93">
        <v>0</v>
      </c>
      <c r="BM10" s="93">
        <v>0</v>
      </c>
      <c r="BN10" s="93">
        <v>0</v>
      </c>
      <c r="BO10" s="93">
        <v>0</v>
      </c>
      <c r="BP10" s="93">
        <v>0</v>
      </c>
      <c r="BQ10" s="93">
        <v>0</v>
      </c>
      <c r="BR10" s="93">
        <v>0</v>
      </c>
      <c r="BS10" s="93">
        <v>0</v>
      </c>
      <c r="BT10" s="93">
        <v>0</v>
      </c>
    </row>
    <row r="11" spans="1:72" x14ac:dyDescent="0.25">
      <c r="A11" s="93" t="s">
        <v>190</v>
      </c>
      <c r="B11" s="93" t="s">
        <v>191</v>
      </c>
      <c r="C11" s="93">
        <v>0</v>
      </c>
      <c r="D11" s="104">
        <v>0</v>
      </c>
      <c r="E11" s="104">
        <v>0</v>
      </c>
      <c r="F11" s="104">
        <v>0</v>
      </c>
      <c r="G11" s="104">
        <v>0</v>
      </c>
      <c r="H11" s="104">
        <v>0</v>
      </c>
      <c r="I11" s="104">
        <v>0</v>
      </c>
      <c r="J11" s="104">
        <v>0</v>
      </c>
      <c r="K11" s="104">
        <v>0</v>
      </c>
      <c r="L11" s="104">
        <v>0</v>
      </c>
      <c r="M11" s="104">
        <v>0</v>
      </c>
      <c r="N11" s="104">
        <v>0</v>
      </c>
      <c r="O11" s="104">
        <v>0</v>
      </c>
      <c r="P11" s="104">
        <v>0</v>
      </c>
      <c r="Q11" s="104">
        <v>0</v>
      </c>
      <c r="R11" s="104">
        <v>0</v>
      </c>
      <c r="S11" s="104">
        <v>0</v>
      </c>
      <c r="T11" s="104">
        <v>0</v>
      </c>
      <c r="U11" s="104">
        <v>0</v>
      </c>
      <c r="V11" s="104">
        <v>0</v>
      </c>
      <c r="W11" s="104">
        <v>0</v>
      </c>
      <c r="X11" s="104">
        <v>0</v>
      </c>
      <c r="Y11" s="104">
        <v>0</v>
      </c>
      <c r="Z11" s="104">
        <v>0</v>
      </c>
      <c r="AA11" s="104">
        <v>0</v>
      </c>
      <c r="AB11" s="104">
        <v>0</v>
      </c>
      <c r="AC11" s="104">
        <v>0</v>
      </c>
      <c r="AD11" s="104">
        <v>0</v>
      </c>
      <c r="AE11" s="104">
        <v>0</v>
      </c>
      <c r="AF11" s="104">
        <v>0</v>
      </c>
      <c r="AG11" s="104">
        <v>0</v>
      </c>
      <c r="AH11" s="104">
        <v>0</v>
      </c>
      <c r="AI11" s="104">
        <v>0</v>
      </c>
      <c r="AL11" s="93" t="s">
        <v>190</v>
      </c>
      <c r="AM11" s="93" t="s">
        <v>191</v>
      </c>
      <c r="AN11" s="93">
        <v>0</v>
      </c>
      <c r="AO11" s="93">
        <v>0</v>
      </c>
      <c r="AP11" s="93">
        <v>0</v>
      </c>
      <c r="AQ11" s="93">
        <v>0</v>
      </c>
      <c r="AR11" s="93">
        <v>0</v>
      </c>
      <c r="AS11" s="93">
        <v>0</v>
      </c>
      <c r="AT11" s="93">
        <v>0</v>
      </c>
      <c r="AU11" s="93">
        <v>0</v>
      </c>
      <c r="AV11" s="93">
        <v>0</v>
      </c>
      <c r="AW11" s="93">
        <v>0</v>
      </c>
      <c r="AX11" s="93">
        <v>0</v>
      </c>
      <c r="AY11" s="93">
        <v>0</v>
      </c>
      <c r="AZ11" s="93">
        <v>0</v>
      </c>
      <c r="BA11" s="93">
        <v>0</v>
      </c>
      <c r="BB11" s="93">
        <v>0</v>
      </c>
      <c r="BC11" s="93">
        <v>0</v>
      </c>
      <c r="BD11" s="93">
        <v>0</v>
      </c>
      <c r="BE11" s="93">
        <v>0</v>
      </c>
      <c r="BF11" s="93">
        <v>0</v>
      </c>
      <c r="BG11" s="93">
        <v>0</v>
      </c>
      <c r="BH11" s="93">
        <v>0</v>
      </c>
      <c r="BI11" s="93">
        <v>0</v>
      </c>
      <c r="BJ11" s="93">
        <v>0</v>
      </c>
      <c r="BK11" s="93">
        <v>0</v>
      </c>
      <c r="BL11" s="93">
        <v>0</v>
      </c>
      <c r="BM11" s="93">
        <v>0</v>
      </c>
      <c r="BN11" s="93">
        <v>0</v>
      </c>
      <c r="BO11" s="93">
        <v>0</v>
      </c>
      <c r="BP11" s="93">
        <v>0</v>
      </c>
      <c r="BQ11" s="93">
        <v>0</v>
      </c>
      <c r="BR11" s="93">
        <v>0</v>
      </c>
      <c r="BS11" s="93">
        <v>0</v>
      </c>
      <c r="BT11" s="93">
        <v>0</v>
      </c>
    </row>
    <row r="12" spans="1:72" x14ac:dyDescent="0.25">
      <c r="A12" s="93" t="s">
        <v>192</v>
      </c>
      <c r="B12" s="93" t="s">
        <v>193</v>
      </c>
      <c r="C12" s="93">
        <v>0</v>
      </c>
      <c r="D12" s="104">
        <v>0</v>
      </c>
      <c r="E12" s="104">
        <v>0</v>
      </c>
      <c r="F12" s="104">
        <v>0</v>
      </c>
      <c r="G12" s="104">
        <v>0</v>
      </c>
      <c r="H12" s="104">
        <v>0</v>
      </c>
      <c r="I12" s="104">
        <v>0</v>
      </c>
      <c r="J12" s="104">
        <v>0</v>
      </c>
      <c r="K12" s="104">
        <v>0</v>
      </c>
      <c r="L12" s="104">
        <v>0</v>
      </c>
      <c r="M12" s="104">
        <v>0</v>
      </c>
      <c r="N12" s="104">
        <v>0</v>
      </c>
      <c r="O12" s="104">
        <v>0</v>
      </c>
      <c r="P12" s="104">
        <v>0</v>
      </c>
      <c r="Q12" s="104">
        <v>0</v>
      </c>
      <c r="R12" s="104">
        <v>0</v>
      </c>
      <c r="S12" s="104">
        <v>0</v>
      </c>
      <c r="T12" s="104">
        <v>0</v>
      </c>
      <c r="U12" s="104">
        <v>0</v>
      </c>
      <c r="V12" s="104">
        <v>0</v>
      </c>
      <c r="W12" s="104">
        <v>0</v>
      </c>
      <c r="X12" s="104">
        <v>0</v>
      </c>
      <c r="Y12" s="104">
        <v>0</v>
      </c>
      <c r="Z12" s="104">
        <v>0</v>
      </c>
      <c r="AA12" s="104">
        <v>0</v>
      </c>
      <c r="AB12" s="104">
        <v>0</v>
      </c>
      <c r="AC12" s="104">
        <v>0</v>
      </c>
      <c r="AD12" s="104">
        <v>0</v>
      </c>
      <c r="AE12" s="104">
        <v>0</v>
      </c>
      <c r="AF12" s="104">
        <v>0</v>
      </c>
      <c r="AG12" s="104">
        <v>0</v>
      </c>
      <c r="AH12" s="104">
        <v>0</v>
      </c>
      <c r="AI12" s="104">
        <v>0</v>
      </c>
      <c r="AL12" s="93" t="s">
        <v>192</v>
      </c>
      <c r="AM12" s="93" t="s">
        <v>193</v>
      </c>
      <c r="AN12" s="93">
        <v>0</v>
      </c>
      <c r="AO12" s="93">
        <v>0</v>
      </c>
      <c r="AP12" s="93">
        <v>0</v>
      </c>
      <c r="AQ12" s="93">
        <v>0</v>
      </c>
      <c r="AR12" s="93">
        <v>0</v>
      </c>
      <c r="AS12" s="93">
        <v>0</v>
      </c>
      <c r="AT12" s="93">
        <v>0</v>
      </c>
      <c r="AU12" s="93">
        <v>0</v>
      </c>
      <c r="AV12" s="93">
        <v>0</v>
      </c>
      <c r="AW12" s="93">
        <v>0</v>
      </c>
      <c r="AX12" s="93">
        <v>0</v>
      </c>
      <c r="AY12" s="93">
        <v>0</v>
      </c>
      <c r="AZ12" s="93">
        <v>0</v>
      </c>
      <c r="BA12" s="93">
        <v>0</v>
      </c>
      <c r="BB12" s="93">
        <v>0</v>
      </c>
      <c r="BC12" s="93">
        <v>0</v>
      </c>
      <c r="BD12" s="93">
        <v>0</v>
      </c>
      <c r="BE12" s="93">
        <v>0</v>
      </c>
      <c r="BF12" s="93">
        <v>0</v>
      </c>
      <c r="BG12" s="93">
        <v>0</v>
      </c>
      <c r="BH12" s="93">
        <v>0</v>
      </c>
      <c r="BI12" s="93">
        <v>0</v>
      </c>
      <c r="BJ12" s="93">
        <v>0</v>
      </c>
      <c r="BK12" s="93">
        <v>0</v>
      </c>
      <c r="BL12" s="93">
        <v>0</v>
      </c>
      <c r="BM12" s="93">
        <v>0</v>
      </c>
      <c r="BN12" s="93">
        <v>0</v>
      </c>
      <c r="BO12" s="93">
        <v>0</v>
      </c>
      <c r="BP12" s="93">
        <v>0</v>
      </c>
      <c r="BQ12" s="93">
        <v>0</v>
      </c>
      <c r="BR12" s="93">
        <v>0</v>
      </c>
      <c r="BS12" s="93">
        <v>0</v>
      </c>
      <c r="BT12" s="93">
        <v>0</v>
      </c>
    </row>
    <row r="13" spans="1:72" x14ac:dyDescent="0.25">
      <c r="A13" s="93" t="s">
        <v>194</v>
      </c>
      <c r="B13" s="93" t="s">
        <v>195</v>
      </c>
      <c r="C13" s="93">
        <v>0</v>
      </c>
      <c r="D13" s="104">
        <v>0</v>
      </c>
      <c r="E13" s="104">
        <v>0</v>
      </c>
      <c r="F13" s="104">
        <v>0</v>
      </c>
      <c r="G13" s="104">
        <v>0</v>
      </c>
      <c r="H13" s="104">
        <v>0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104">
        <v>0</v>
      </c>
      <c r="O13" s="104">
        <v>0</v>
      </c>
      <c r="P13" s="104">
        <v>0</v>
      </c>
      <c r="Q13" s="104">
        <v>0</v>
      </c>
      <c r="R13" s="104">
        <v>0</v>
      </c>
      <c r="S13" s="104">
        <v>0</v>
      </c>
      <c r="T13" s="104">
        <v>0</v>
      </c>
      <c r="U13" s="104">
        <v>0</v>
      </c>
      <c r="V13" s="104">
        <v>0</v>
      </c>
      <c r="W13" s="104">
        <v>0</v>
      </c>
      <c r="X13" s="104">
        <v>0</v>
      </c>
      <c r="Y13" s="104">
        <v>0</v>
      </c>
      <c r="Z13" s="104">
        <v>0</v>
      </c>
      <c r="AA13" s="104">
        <v>0</v>
      </c>
      <c r="AB13" s="104">
        <v>0</v>
      </c>
      <c r="AC13" s="104">
        <v>0</v>
      </c>
      <c r="AD13" s="104">
        <v>0</v>
      </c>
      <c r="AE13" s="104">
        <v>0</v>
      </c>
      <c r="AF13" s="104">
        <v>0</v>
      </c>
      <c r="AG13" s="104">
        <v>0</v>
      </c>
      <c r="AH13" s="104">
        <v>0</v>
      </c>
      <c r="AI13" s="104">
        <v>0</v>
      </c>
      <c r="AL13" s="93" t="s">
        <v>194</v>
      </c>
      <c r="AM13" s="93" t="s">
        <v>195</v>
      </c>
      <c r="AN13" s="93">
        <v>0</v>
      </c>
      <c r="AO13" s="93">
        <v>0</v>
      </c>
      <c r="AP13" s="93">
        <v>0</v>
      </c>
      <c r="AQ13" s="93">
        <v>0</v>
      </c>
      <c r="AR13" s="93">
        <v>0</v>
      </c>
      <c r="AS13" s="93">
        <v>0</v>
      </c>
      <c r="AT13" s="93">
        <v>0</v>
      </c>
      <c r="AU13" s="93">
        <v>0</v>
      </c>
      <c r="AV13" s="93">
        <v>0</v>
      </c>
      <c r="AW13" s="93">
        <v>0</v>
      </c>
      <c r="AX13" s="93">
        <v>0</v>
      </c>
      <c r="AY13" s="93">
        <v>0</v>
      </c>
      <c r="AZ13" s="93">
        <v>0</v>
      </c>
      <c r="BA13" s="93">
        <v>0</v>
      </c>
      <c r="BB13" s="93">
        <v>0</v>
      </c>
      <c r="BC13" s="93">
        <v>0</v>
      </c>
      <c r="BD13" s="93">
        <v>0</v>
      </c>
      <c r="BE13" s="93">
        <v>0</v>
      </c>
      <c r="BF13" s="93">
        <v>0</v>
      </c>
      <c r="BG13" s="93">
        <v>0</v>
      </c>
      <c r="BH13" s="93">
        <v>0</v>
      </c>
      <c r="BI13" s="93">
        <v>0</v>
      </c>
      <c r="BJ13" s="93">
        <v>0</v>
      </c>
      <c r="BK13" s="93">
        <v>0</v>
      </c>
      <c r="BL13" s="93">
        <v>0</v>
      </c>
      <c r="BM13" s="93">
        <v>0</v>
      </c>
      <c r="BN13" s="93">
        <v>0</v>
      </c>
      <c r="BO13" s="93">
        <v>0</v>
      </c>
      <c r="BP13" s="93">
        <v>0</v>
      </c>
      <c r="BQ13" s="93">
        <v>0</v>
      </c>
      <c r="BR13" s="93">
        <v>0</v>
      </c>
      <c r="BS13" s="93">
        <v>0</v>
      </c>
      <c r="BT13" s="93">
        <v>0</v>
      </c>
    </row>
    <row r="14" spans="1:72" x14ac:dyDescent="0.25">
      <c r="A14" s="93" t="s">
        <v>204</v>
      </c>
      <c r="B14" s="93" t="s">
        <v>205</v>
      </c>
      <c r="C14" s="93">
        <v>0</v>
      </c>
      <c r="D14" s="104">
        <v>0</v>
      </c>
      <c r="E14" s="104">
        <v>0</v>
      </c>
      <c r="F14" s="104">
        <v>0</v>
      </c>
      <c r="G14" s="104">
        <v>0</v>
      </c>
      <c r="H14" s="104">
        <v>0</v>
      </c>
      <c r="I14" s="104">
        <v>0</v>
      </c>
      <c r="J14" s="104">
        <v>0</v>
      </c>
      <c r="K14" s="104">
        <v>0</v>
      </c>
      <c r="L14" s="104">
        <v>0</v>
      </c>
      <c r="M14" s="104">
        <v>0</v>
      </c>
      <c r="N14" s="104">
        <v>0</v>
      </c>
      <c r="O14" s="104">
        <v>0</v>
      </c>
      <c r="P14" s="104">
        <v>0</v>
      </c>
      <c r="Q14" s="104">
        <v>0</v>
      </c>
      <c r="R14" s="104">
        <v>0</v>
      </c>
      <c r="S14" s="104">
        <v>0</v>
      </c>
      <c r="T14" s="104">
        <v>0</v>
      </c>
      <c r="U14" s="104">
        <v>0</v>
      </c>
      <c r="V14" s="104">
        <v>0</v>
      </c>
      <c r="W14" s="104">
        <v>0</v>
      </c>
      <c r="X14" s="104">
        <v>0</v>
      </c>
      <c r="Y14" s="104">
        <v>0</v>
      </c>
      <c r="Z14" s="104">
        <v>0</v>
      </c>
      <c r="AA14" s="104">
        <v>0</v>
      </c>
      <c r="AB14" s="104">
        <v>0</v>
      </c>
      <c r="AC14" s="104">
        <v>0</v>
      </c>
      <c r="AD14" s="104">
        <v>0</v>
      </c>
      <c r="AE14" s="104">
        <v>0</v>
      </c>
      <c r="AF14" s="104">
        <v>0</v>
      </c>
      <c r="AG14" s="104">
        <v>0</v>
      </c>
      <c r="AH14" s="104">
        <v>0</v>
      </c>
      <c r="AI14" s="104">
        <v>0</v>
      </c>
      <c r="AL14" s="93" t="s">
        <v>204</v>
      </c>
      <c r="AM14" s="93" t="s">
        <v>205</v>
      </c>
      <c r="AN14" s="93">
        <v>0</v>
      </c>
      <c r="AO14" s="93">
        <v>0</v>
      </c>
      <c r="AP14" s="93">
        <v>0</v>
      </c>
      <c r="AQ14" s="93">
        <v>0</v>
      </c>
      <c r="AR14" s="93">
        <v>0</v>
      </c>
      <c r="AS14" s="93">
        <v>0</v>
      </c>
      <c r="AT14" s="93">
        <v>0</v>
      </c>
      <c r="AU14" s="93">
        <v>0</v>
      </c>
      <c r="AV14" s="93">
        <v>0</v>
      </c>
      <c r="AW14" s="93">
        <v>0</v>
      </c>
      <c r="AX14" s="93">
        <v>0</v>
      </c>
      <c r="AY14" s="93">
        <v>0</v>
      </c>
      <c r="AZ14" s="93">
        <v>0</v>
      </c>
      <c r="BA14" s="93">
        <v>0</v>
      </c>
      <c r="BB14" s="93">
        <v>0</v>
      </c>
      <c r="BC14" s="93">
        <v>0</v>
      </c>
      <c r="BD14" s="93">
        <v>0</v>
      </c>
      <c r="BE14" s="93">
        <v>0</v>
      </c>
      <c r="BF14" s="93">
        <v>0</v>
      </c>
      <c r="BG14" s="93">
        <v>0</v>
      </c>
      <c r="BH14" s="93">
        <v>0</v>
      </c>
      <c r="BI14" s="93">
        <v>0</v>
      </c>
      <c r="BJ14" s="93">
        <v>0</v>
      </c>
      <c r="BK14" s="93">
        <v>0</v>
      </c>
      <c r="BL14" s="93">
        <v>0</v>
      </c>
      <c r="BM14" s="93">
        <v>0</v>
      </c>
      <c r="BN14" s="93">
        <v>0</v>
      </c>
      <c r="BO14" s="93">
        <v>0</v>
      </c>
      <c r="BP14" s="93">
        <v>0</v>
      </c>
      <c r="BQ14" s="93">
        <v>0</v>
      </c>
      <c r="BR14" s="93">
        <v>0</v>
      </c>
      <c r="BS14" s="93">
        <v>0</v>
      </c>
      <c r="BT14" s="93">
        <v>0</v>
      </c>
    </row>
    <row r="15" spans="1:72" x14ac:dyDescent="0.25">
      <c r="A15" s="93" t="s">
        <v>206</v>
      </c>
      <c r="B15" s="93" t="s">
        <v>207</v>
      </c>
      <c r="C15" s="93">
        <v>-0.23507600000000001</v>
      </c>
      <c r="D15" s="104">
        <v>-1.3990000000000001E-3</v>
      </c>
      <c r="E15" s="104">
        <v>-4.8999999999999998E-3</v>
      </c>
      <c r="F15" s="104">
        <v>-1.132E-3</v>
      </c>
      <c r="G15" s="104">
        <v>-1.6919999999999999E-3</v>
      </c>
      <c r="H15" s="104">
        <v>-4.3540000000000002E-3</v>
      </c>
      <c r="I15" s="104">
        <v>-7.0600000000000003E-4</v>
      </c>
      <c r="J15" s="104">
        <v>-1.1249999999999999E-3</v>
      </c>
      <c r="K15" s="104">
        <v>-4.1050000000000001E-3</v>
      </c>
      <c r="L15" s="104">
        <v>-0.12076199999999999</v>
      </c>
      <c r="M15" s="104">
        <v>-7.8899999999999999E-4</v>
      </c>
      <c r="N15" s="104">
        <v>-5.2030000000000002E-3</v>
      </c>
      <c r="O15" s="104">
        <v>-1.4189999999999999E-3</v>
      </c>
      <c r="P15" s="104">
        <v>-1.284E-3</v>
      </c>
      <c r="Q15" s="104">
        <v>-1.5002E-2</v>
      </c>
      <c r="R15" s="104">
        <v>-1.3788E-2</v>
      </c>
      <c r="S15" s="104">
        <v>-1.9680000000000001E-3</v>
      </c>
      <c r="T15" s="104">
        <v>-2.215E-3</v>
      </c>
      <c r="U15" s="104">
        <v>-9.1699999999999995E-4</v>
      </c>
      <c r="V15" s="104">
        <v>-1.7743999999999999E-2</v>
      </c>
      <c r="W15" s="104">
        <v>-1.2199999999999999E-3</v>
      </c>
      <c r="X15" s="104">
        <v>-4.3369999999999997E-3</v>
      </c>
      <c r="Y15" s="104">
        <v>-3.4919999999999999E-3</v>
      </c>
      <c r="Z15" s="104">
        <v>-5.3309999999999998E-3</v>
      </c>
      <c r="AA15" s="104">
        <v>-2.006E-3</v>
      </c>
      <c r="AB15" s="104">
        <v>-2.4529999999999999E-3</v>
      </c>
      <c r="AC15" s="104">
        <v>-1.6609999999999999E-3</v>
      </c>
      <c r="AD15" s="104">
        <v>-2.1440000000000001E-3</v>
      </c>
      <c r="AE15" s="104">
        <v>-4.4349999999999997E-3</v>
      </c>
      <c r="AF15" s="104">
        <v>-4.8899999999999996E-4</v>
      </c>
      <c r="AG15" s="104">
        <v>-3.8999999999999998E-3</v>
      </c>
      <c r="AH15" s="104">
        <v>-2.8319999999999999E-3</v>
      </c>
      <c r="AI15" s="104">
        <v>-2.7300000000000002E-4</v>
      </c>
      <c r="AL15" s="93" t="s">
        <v>206</v>
      </c>
      <c r="AM15" s="93" t="s">
        <v>207</v>
      </c>
      <c r="AN15" s="93">
        <v>-0.23507600000000001</v>
      </c>
      <c r="AO15" s="93">
        <v>-1.3990000000000001E-3</v>
      </c>
      <c r="AP15" s="93">
        <v>-4.8999999999999998E-3</v>
      </c>
      <c r="AQ15" s="93">
        <v>-1.132E-3</v>
      </c>
      <c r="AR15" s="93">
        <v>-1.6919999999999999E-3</v>
      </c>
      <c r="AS15" s="93">
        <v>-4.3540000000000002E-3</v>
      </c>
      <c r="AT15" s="93">
        <v>-7.0600000000000003E-4</v>
      </c>
      <c r="AU15" s="93">
        <v>-1.1249999999999999E-3</v>
      </c>
      <c r="AV15" s="93">
        <v>-4.1050000000000001E-3</v>
      </c>
      <c r="AW15" s="93">
        <v>-0.12076199999999999</v>
      </c>
      <c r="AX15" s="93">
        <v>-7.8899999999999999E-4</v>
      </c>
      <c r="AY15" s="93">
        <v>-5.2030000000000002E-3</v>
      </c>
      <c r="AZ15" s="93">
        <v>-1.4189999999999999E-3</v>
      </c>
      <c r="BA15" s="93">
        <v>-1.284E-3</v>
      </c>
      <c r="BB15" s="93">
        <v>-1.5002E-2</v>
      </c>
      <c r="BC15" s="93">
        <v>-1.3788E-2</v>
      </c>
      <c r="BD15" s="93">
        <v>-1.9680000000000001E-3</v>
      </c>
      <c r="BE15" s="93">
        <v>-2.215E-3</v>
      </c>
      <c r="BF15" s="93">
        <v>-9.1699999999999995E-4</v>
      </c>
      <c r="BG15" s="93">
        <v>-1.7743999999999999E-2</v>
      </c>
      <c r="BH15" s="93">
        <v>-1.2199999999999999E-3</v>
      </c>
      <c r="BI15" s="93">
        <v>-4.3369999999999997E-3</v>
      </c>
      <c r="BJ15" s="93">
        <v>-3.4919999999999999E-3</v>
      </c>
      <c r="BK15" s="93">
        <v>-5.3309999999999998E-3</v>
      </c>
      <c r="BL15" s="93">
        <v>-2.006E-3</v>
      </c>
      <c r="BM15" s="93">
        <v>-2.4529999999999999E-3</v>
      </c>
      <c r="BN15" s="93">
        <v>-1.6609999999999999E-3</v>
      </c>
      <c r="BO15" s="93">
        <v>-2.1440000000000001E-3</v>
      </c>
      <c r="BP15" s="93">
        <v>-4.4349999999999997E-3</v>
      </c>
      <c r="BQ15" s="93">
        <v>-4.8899999999999996E-4</v>
      </c>
      <c r="BR15" s="93">
        <v>-3.8999999999999998E-3</v>
      </c>
      <c r="BS15" s="93">
        <v>-2.8319999999999999E-3</v>
      </c>
      <c r="BT15" s="93">
        <v>-2.7300000000000002E-4</v>
      </c>
    </row>
    <row r="16" spans="1:72" x14ac:dyDescent="0.25">
      <c r="A16" s="93" t="s">
        <v>208</v>
      </c>
      <c r="B16" s="93" t="s">
        <v>209</v>
      </c>
      <c r="C16" s="93">
        <v>-0.172182</v>
      </c>
      <c r="D16" s="104">
        <v>-1.003E-3</v>
      </c>
      <c r="E16" s="104">
        <v>-3.9439999999999996E-3</v>
      </c>
      <c r="F16" s="104">
        <v>-8.8199999999999997E-4</v>
      </c>
      <c r="G16" s="104">
        <v>-1.036E-3</v>
      </c>
      <c r="H16" s="104">
        <v>-2.9120000000000001E-3</v>
      </c>
      <c r="I16" s="104">
        <v>-5.7600000000000001E-4</v>
      </c>
      <c r="J16" s="104">
        <v>-8.2399999999999997E-4</v>
      </c>
      <c r="K16" s="104">
        <v>-3.1770000000000001E-3</v>
      </c>
      <c r="L16" s="104">
        <v>-8.8458999999999996E-2</v>
      </c>
      <c r="M16" s="104">
        <v>-5.9999999999999995E-4</v>
      </c>
      <c r="N16" s="104">
        <v>-3.8140000000000001E-3</v>
      </c>
      <c r="O16" s="104">
        <v>-1.2470000000000001E-3</v>
      </c>
      <c r="P16" s="104">
        <v>-9.5500000000000001E-4</v>
      </c>
      <c r="Q16" s="104">
        <v>-1.1365999999999999E-2</v>
      </c>
      <c r="R16" s="104">
        <v>-9.9860000000000001E-3</v>
      </c>
      <c r="S16" s="104">
        <v>-1.4840000000000001E-3</v>
      </c>
      <c r="T16" s="104">
        <v>-1.6850000000000001E-3</v>
      </c>
      <c r="U16" s="104">
        <v>-7.1900000000000002E-4</v>
      </c>
      <c r="V16" s="104">
        <v>-1.2293999999999999E-2</v>
      </c>
      <c r="W16" s="104">
        <v>-1.0399999999999999E-3</v>
      </c>
      <c r="X16" s="104">
        <v>-3.1809999999999998E-3</v>
      </c>
      <c r="Y16" s="104">
        <v>-2.5720000000000001E-3</v>
      </c>
      <c r="Z16" s="104">
        <v>-3.947E-3</v>
      </c>
      <c r="AA16" s="104">
        <v>-1.41E-3</v>
      </c>
      <c r="AB16" s="104">
        <v>-1.9910000000000001E-3</v>
      </c>
      <c r="AC16" s="104">
        <v>-1.0219999999999999E-3</v>
      </c>
      <c r="AD16" s="104">
        <v>-1.413E-3</v>
      </c>
      <c r="AE16" s="104">
        <v>-3.3210000000000002E-3</v>
      </c>
      <c r="AF16" s="104">
        <v>-3.4699999999999998E-4</v>
      </c>
      <c r="AG16" s="104">
        <v>-2.6199999999999999E-3</v>
      </c>
      <c r="AH16" s="104">
        <v>-2.3010000000000001E-3</v>
      </c>
      <c r="AI16" s="104">
        <v>-5.5999999999999999E-5</v>
      </c>
      <c r="AL16" s="93" t="s">
        <v>208</v>
      </c>
      <c r="AM16" s="93" t="s">
        <v>209</v>
      </c>
      <c r="AN16" s="93">
        <v>-0.172182</v>
      </c>
      <c r="AO16" s="93">
        <v>-1.003E-3</v>
      </c>
      <c r="AP16" s="93">
        <v>-3.9439999999999996E-3</v>
      </c>
      <c r="AQ16" s="93">
        <v>-8.8199999999999997E-4</v>
      </c>
      <c r="AR16" s="93">
        <v>-1.036E-3</v>
      </c>
      <c r="AS16" s="93">
        <v>-2.9120000000000001E-3</v>
      </c>
      <c r="AT16" s="93">
        <v>-5.7600000000000001E-4</v>
      </c>
      <c r="AU16" s="93">
        <v>-8.2399999999999997E-4</v>
      </c>
      <c r="AV16" s="93">
        <v>-3.1770000000000001E-3</v>
      </c>
      <c r="AW16" s="93">
        <v>-8.8458999999999996E-2</v>
      </c>
      <c r="AX16" s="93">
        <v>-5.9999999999999995E-4</v>
      </c>
      <c r="AY16" s="93">
        <v>-3.8140000000000001E-3</v>
      </c>
      <c r="AZ16" s="93">
        <v>-1.2470000000000001E-3</v>
      </c>
      <c r="BA16" s="93">
        <v>-9.5500000000000001E-4</v>
      </c>
      <c r="BB16" s="93">
        <v>-1.1365999999999999E-2</v>
      </c>
      <c r="BC16" s="93">
        <v>-9.9860000000000001E-3</v>
      </c>
      <c r="BD16" s="93">
        <v>-1.4840000000000001E-3</v>
      </c>
      <c r="BE16" s="93">
        <v>-1.6850000000000001E-3</v>
      </c>
      <c r="BF16" s="93">
        <v>-7.1900000000000002E-4</v>
      </c>
      <c r="BG16" s="93">
        <v>-1.2293999999999999E-2</v>
      </c>
      <c r="BH16" s="93">
        <v>-1.0399999999999999E-3</v>
      </c>
      <c r="BI16" s="93">
        <v>-3.1809999999999998E-3</v>
      </c>
      <c r="BJ16" s="93">
        <v>-2.5720000000000001E-3</v>
      </c>
      <c r="BK16" s="93">
        <v>-3.947E-3</v>
      </c>
      <c r="BL16" s="93">
        <v>-1.41E-3</v>
      </c>
      <c r="BM16" s="93">
        <v>-1.9910000000000001E-3</v>
      </c>
      <c r="BN16" s="93">
        <v>-1.0219999999999999E-3</v>
      </c>
      <c r="BO16" s="93">
        <v>-1.413E-3</v>
      </c>
      <c r="BP16" s="93">
        <v>-3.3210000000000002E-3</v>
      </c>
      <c r="BQ16" s="93">
        <v>-3.4699999999999998E-4</v>
      </c>
      <c r="BR16" s="93">
        <v>-2.6199999999999999E-3</v>
      </c>
      <c r="BS16" s="93">
        <v>-2.3010000000000001E-3</v>
      </c>
      <c r="BT16" s="93">
        <v>-5.5999999999999999E-5</v>
      </c>
    </row>
    <row r="17" spans="1:72" x14ac:dyDescent="0.25">
      <c r="A17" s="93" t="s">
        <v>210</v>
      </c>
      <c r="B17" s="93" t="s">
        <v>211</v>
      </c>
      <c r="C17" s="93">
        <v>-1.0338E-2</v>
      </c>
      <c r="D17" s="104">
        <v>-1.35E-4</v>
      </c>
      <c r="E17" s="104">
        <v>-1.03E-4</v>
      </c>
      <c r="F17" s="104">
        <v>3.28E-4</v>
      </c>
      <c r="G17" s="104">
        <v>-5.0799999999999999E-4</v>
      </c>
      <c r="H17" s="104">
        <v>-8.2700000000000004E-4</v>
      </c>
      <c r="I17" s="104">
        <v>1.3200000000000001E-4</v>
      </c>
      <c r="J17" s="104">
        <v>-1.8200000000000001E-4</v>
      </c>
      <c r="K17" s="104">
        <v>-1.63E-4</v>
      </c>
      <c r="L17" s="104">
        <v>-8.5690000000000002E-3</v>
      </c>
      <c r="M17" s="104">
        <v>5.8E-4</v>
      </c>
      <c r="N17" s="104">
        <v>-1.3899999999999999E-4</v>
      </c>
      <c r="O17" s="104">
        <v>1.6100000000000001E-4</v>
      </c>
      <c r="P17" s="104">
        <v>4.0000000000000003E-5</v>
      </c>
      <c r="Q17" s="104">
        <v>-1.142E-3</v>
      </c>
      <c r="R17" s="104">
        <v>-3.5260000000000001E-3</v>
      </c>
      <c r="S17" s="104">
        <v>2.9300000000000002E-4</v>
      </c>
      <c r="T17" s="104">
        <v>-4.0999999999999999E-4</v>
      </c>
      <c r="U17" s="104">
        <v>-4.5000000000000003E-5</v>
      </c>
      <c r="V17" s="104">
        <v>3.5729999999999998E-3</v>
      </c>
      <c r="W17" s="104">
        <v>1.3100000000000001E-4</v>
      </c>
      <c r="X17" s="104">
        <v>-9.3899999999999995E-4</v>
      </c>
      <c r="Y17" s="104">
        <v>7.6599999999999997E-4</v>
      </c>
      <c r="Z17" s="104">
        <v>-1.353E-3</v>
      </c>
      <c r="AA17" s="104">
        <v>-1.36E-4</v>
      </c>
      <c r="AB17" s="104">
        <v>1.07E-3</v>
      </c>
      <c r="AC17" s="104">
        <v>1.4959999999999999E-3</v>
      </c>
      <c r="AD17" s="104">
        <v>-1.9900000000000001E-4</v>
      </c>
      <c r="AE17" s="104">
        <v>-8.7000000000000001E-5</v>
      </c>
      <c r="AF17" s="104">
        <v>-1.11E-4</v>
      </c>
      <c r="AG17" s="104">
        <v>-2.9500000000000001E-4</v>
      </c>
      <c r="AH17" s="104">
        <v>-1.3799999999999999E-4</v>
      </c>
      <c r="AI17" s="104">
        <v>9.7999999999999997E-5</v>
      </c>
      <c r="AL17" s="93" t="s">
        <v>210</v>
      </c>
      <c r="AM17" s="93" t="s">
        <v>211</v>
      </c>
      <c r="AN17" s="93">
        <v>-1.0338E-2</v>
      </c>
      <c r="AO17" s="93">
        <v>-1.35E-4</v>
      </c>
      <c r="AP17" s="93">
        <v>-1.03E-4</v>
      </c>
      <c r="AQ17" s="93">
        <v>3.28E-4</v>
      </c>
      <c r="AR17" s="93">
        <v>-5.0799999999999999E-4</v>
      </c>
      <c r="AS17" s="93">
        <v>-8.2700000000000004E-4</v>
      </c>
      <c r="AT17" s="93">
        <v>1.3200000000000001E-4</v>
      </c>
      <c r="AU17" s="93">
        <v>-1.8200000000000001E-4</v>
      </c>
      <c r="AV17" s="93">
        <v>-1.63E-4</v>
      </c>
      <c r="AW17" s="93">
        <v>-8.5690000000000002E-3</v>
      </c>
      <c r="AX17" s="93">
        <v>5.8E-4</v>
      </c>
      <c r="AY17" s="93">
        <v>-1.3899999999999999E-4</v>
      </c>
      <c r="AZ17" s="93">
        <v>1.6100000000000001E-4</v>
      </c>
      <c r="BA17" s="93">
        <v>4.0000000000000003E-5</v>
      </c>
      <c r="BB17" s="93">
        <v>-1.142E-3</v>
      </c>
      <c r="BC17" s="93">
        <v>-3.5260000000000001E-3</v>
      </c>
      <c r="BD17" s="93">
        <v>2.9300000000000002E-4</v>
      </c>
      <c r="BE17" s="93">
        <v>-4.0999999999999999E-4</v>
      </c>
      <c r="BF17" s="93">
        <v>-4.5000000000000003E-5</v>
      </c>
      <c r="BG17" s="93">
        <v>3.5729999999999998E-3</v>
      </c>
      <c r="BH17" s="93">
        <v>1.3100000000000001E-4</v>
      </c>
      <c r="BI17" s="93">
        <v>-9.3899999999999995E-4</v>
      </c>
      <c r="BJ17" s="93">
        <v>7.6599999999999997E-4</v>
      </c>
      <c r="BK17" s="93">
        <v>-1.353E-3</v>
      </c>
      <c r="BL17" s="93">
        <v>-1.36E-4</v>
      </c>
      <c r="BM17" s="93">
        <v>1.07E-3</v>
      </c>
      <c r="BN17" s="93">
        <v>1.4959999999999999E-3</v>
      </c>
      <c r="BO17" s="93">
        <v>-1.9900000000000001E-4</v>
      </c>
      <c r="BP17" s="93">
        <v>-8.7000000000000001E-5</v>
      </c>
      <c r="BQ17" s="93">
        <v>-1.11E-4</v>
      </c>
      <c r="BR17" s="93">
        <v>-2.9500000000000001E-4</v>
      </c>
      <c r="BS17" s="93">
        <v>-1.3799999999999999E-4</v>
      </c>
      <c r="BT17" s="93">
        <v>9.7999999999999997E-5</v>
      </c>
    </row>
    <row r="18" spans="1:72" x14ac:dyDescent="0.25">
      <c r="A18" s="93" t="s">
        <v>212</v>
      </c>
      <c r="B18" s="93" t="s">
        <v>213</v>
      </c>
      <c r="C18" s="93">
        <v>692933.75</v>
      </c>
      <c r="D18" s="104">
        <v>3576.1923830000001</v>
      </c>
      <c r="E18" s="104">
        <v>12008.119140999999</v>
      </c>
      <c r="F18" s="104">
        <v>2415.419922</v>
      </c>
      <c r="G18" s="104">
        <v>4889.2416990000002</v>
      </c>
      <c r="H18" s="104">
        <v>13179.667969</v>
      </c>
      <c r="I18" s="104">
        <v>1685.37085</v>
      </c>
      <c r="J18" s="104">
        <v>4183.0859380000002</v>
      </c>
      <c r="K18" s="104">
        <v>10707.672852</v>
      </c>
      <c r="L18" s="104">
        <v>346315.65625</v>
      </c>
      <c r="M18" s="104">
        <v>4084.4311520000001</v>
      </c>
      <c r="N18" s="104">
        <v>16537.253906000002</v>
      </c>
      <c r="O18" s="104">
        <v>4099.4052730000003</v>
      </c>
      <c r="P18" s="104">
        <v>4595.8793949999999</v>
      </c>
      <c r="Q18" s="104">
        <v>41886.042969000002</v>
      </c>
      <c r="R18" s="104">
        <v>42191.601562999997</v>
      </c>
      <c r="S18" s="104">
        <v>7987.9472660000001</v>
      </c>
      <c r="T18" s="104">
        <v>5760.2231449999999</v>
      </c>
      <c r="U18" s="104">
        <v>2494.1545409999999</v>
      </c>
      <c r="V18" s="104">
        <v>55006.558594000002</v>
      </c>
      <c r="W18" s="104">
        <v>3987.2680660000001</v>
      </c>
      <c r="X18" s="104">
        <v>13325.782227</v>
      </c>
      <c r="Y18" s="104">
        <v>11391.279296999999</v>
      </c>
      <c r="Z18" s="104">
        <v>13554.770508</v>
      </c>
      <c r="AA18" s="104">
        <v>6474.1494140000004</v>
      </c>
      <c r="AB18" s="104">
        <v>8253.8515630000002</v>
      </c>
      <c r="AC18" s="104">
        <v>8019.4951170000004</v>
      </c>
      <c r="AD18" s="104">
        <v>8104.5805659999996</v>
      </c>
      <c r="AE18" s="104">
        <v>13118.048828000001</v>
      </c>
      <c r="AF18" s="104">
        <v>1669.311768</v>
      </c>
      <c r="AG18" s="104">
        <v>12926.119140999999</v>
      </c>
      <c r="AH18" s="104">
        <v>7266.2246089999999</v>
      </c>
      <c r="AI18" s="104">
        <v>1239.0979</v>
      </c>
      <c r="AL18" s="93" t="s">
        <v>212</v>
      </c>
      <c r="AM18" s="93" t="s">
        <v>213</v>
      </c>
      <c r="AN18" s="93">
        <v>692933.75</v>
      </c>
      <c r="AO18" s="93">
        <v>3576.1923830000001</v>
      </c>
      <c r="AP18" s="93">
        <v>12008.119140999999</v>
      </c>
      <c r="AQ18" s="93">
        <v>2415.419922</v>
      </c>
      <c r="AR18" s="93">
        <v>4889.2416990000002</v>
      </c>
      <c r="AS18" s="93">
        <v>13179.667969</v>
      </c>
      <c r="AT18" s="93">
        <v>1685.37085</v>
      </c>
      <c r="AU18" s="93">
        <v>4183.0859380000002</v>
      </c>
      <c r="AV18" s="93">
        <v>10707.672852</v>
      </c>
      <c r="AW18" s="93">
        <v>346315.65625</v>
      </c>
      <c r="AX18" s="93">
        <v>4084.4311520000001</v>
      </c>
      <c r="AY18" s="93">
        <v>16537.253906000002</v>
      </c>
      <c r="AZ18" s="93">
        <v>4099.4052730000003</v>
      </c>
      <c r="BA18" s="93">
        <v>4595.8793949999999</v>
      </c>
      <c r="BB18" s="93">
        <v>41886.042969000002</v>
      </c>
      <c r="BC18" s="93">
        <v>42191.601562999997</v>
      </c>
      <c r="BD18" s="93">
        <v>7987.9472660000001</v>
      </c>
      <c r="BE18" s="93">
        <v>5760.2231449999999</v>
      </c>
      <c r="BF18" s="93">
        <v>2494.1545409999999</v>
      </c>
      <c r="BG18" s="93">
        <v>55006.558594000002</v>
      </c>
      <c r="BH18" s="93">
        <v>3987.2680660000001</v>
      </c>
      <c r="BI18" s="93">
        <v>13325.782227</v>
      </c>
      <c r="BJ18" s="93">
        <v>11391.279296999999</v>
      </c>
      <c r="BK18" s="93">
        <v>13554.770508</v>
      </c>
      <c r="BL18" s="93">
        <v>6474.1494140000004</v>
      </c>
      <c r="BM18" s="93">
        <v>8253.8515630000002</v>
      </c>
      <c r="BN18" s="93">
        <v>8019.4951170000004</v>
      </c>
      <c r="BO18" s="93">
        <v>8104.5805659999996</v>
      </c>
      <c r="BP18" s="93">
        <v>13118.048828000001</v>
      </c>
      <c r="BQ18" s="93">
        <v>1669.311768</v>
      </c>
      <c r="BR18" s="93">
        <v>12926.119140999999</v>
      </c>
      <c r="BS18" s="93">
        <v>7266.2246089999999</v>
      </c>
      <c r="BT18" s="93">
        <v>1239.0979</v>
      </c>
    </row>
    <row r="19" spans="1:72" x14ac:dyDescent="0.25">
      <c r="A19" s="93" t="s">
        <v>214</v>
      </c>
      <c r="B19" s="93" t="s">
        <v>215</v>
      </c>
      <c r="C19" s="93">
        <v>-2.787E-3</v>
      </c>
      <c r="D19" s="104">
        <v>-4.5000000000000003E-5</v>
      </c>
      <c r="E19" s="104">
        <v>9.9999999999999995E-7</v>
      </c>
      <c r="F19" s="104">
        <v>3.6000000000000001E-5</v>
      </c>
      <c r="G19" s="104">
        <v>0</v>
      </c>
      <c r="H19" s="104">
        <v>-6.3999999999999997E-5</v>
      </c>
      <c r="I19" s="104">
        <v>4.1E-5</v>
      </c>
      <c r="J19" s="104">
        <v>-1.6899999999999999E-4</v>
      </c>
      <c r="K19" s="104">
        <v>-1.54E-4</v>
      </c>
      <c r="L19" s="104">
        <v>-1.647E-3</v>
      </c>
      <c r="M19" s="104">
        <v>-9.5000000000000005E-5</v>
      </c>
      <c r="N19" s="104">
        <v>-2.04E-4</v>
      </c>
      <c r="O19" s="104">
        <v>-1.4E-5</v>
      </c>
      <c r="P19" s="104">
        <v>-4.5000000000000003E-5</v>
      </c>
      <c r="Q19" s="104">
        <v>2.1599999999999999E-4</v>
      </c>
      <c r="R19" s="104">
        <v>-1.4799999999999999E-4</v>
      </c>
      <c r="S19" s="104">
        <v>-1.5899999999999999E-4</v>
      </c>
      <c r="T19" s="104">
        <v>9.0000000000000002E-6</v>
      </c>
      <c r="U19" s="104">
        <v>3.6000000000000001E-5</v>
      </c>
      <c r="V19" s="104">
        <v>1.3200000000000001E-4</v>
      </c>
      <c r="W19" s="104">
        <v>-1.2E-5</v>
      </c>
      <c r="X19" s="104">
        <v>-9.8999999999999994E-5</v>
      </c>
      <c r="Y19" s="104">
        <v>-1.9100000000000001E-4</v>
      </c>
      <c r="Z19" s="104">
        <v>1.85E-4</v>
      </c>
      <c r="AA19" s="104">
        <v>-7.2000000000000002E-5</v>
      </c>
      <c r="AB19" s="104">
        <v>8.7000000000000001E-5</v>
      </c>
      <c r="AC19" s="104">
        <v>-6.7000000000000002E-5</v>
      </c>
      <c r="AD19" s="104">
        <v>-1.03E-4</v>
      </c>
      <c r="AE19" s="104">
        <v>-3.8000000000000002E-5</v>
      </c>
      <c r="AF19" s="104">
        <v>-2.3E-5</v>
      </c>
      <c r="AG19" s="104">
        <v>-2.8600000000000001E-4</v>
      </c>
      <c r="AH19" s="104">
        <v>1.36E-4</v>
      </c>
      <c r="AI19" s="104">
        <v>-2.8E-5</v>
      </c>
      <c r="AL19" s="93" t="s">
        <v>214</v>
      </c>
      <c r="AM19" s="93" t="s">
        <v>215</v>
      </c>
      <c r="AN19" s="93">
        <v>-2.787E-3</v>
      </c>
      <c r="AO19" s="93">
        <v>-4.5000000000000003E-5</v>
      </c>
      <c r="AP19" s="93">
        <v>9.9999999999999995E-7</v>
      </c>
      <c r="AQ19" s="93">
        <v>3.6000000000000001E-5</v>
      </c>
      <c r="AR19" s="93">
        <v>0</v>
      </c>
      <c r="AS19" s="93">
        <v>-6.3999999999999997E-5</v>
      </c>
      <c r="AT19" s="93">
        <v>4.1E-5</v>
      </c>
      <c r="AU19" s="93">
        <v>-1.6899999999999999E-4</v>
      </c>
      <c r="AV19" s="93">
        <v>-1.54E-4</v>
      </c>
      <c r="AW19" s="93">
        <v>-1.647E-3</v>
      </c>
      <c r="AX19" s="93">
        <v>-9.5000000000000005E-5</v>
      </c>
      <c r="AY19" s="93">
        <v>-2.04E-4</v>
      </c>
      <c r="AZ19" s="93">
        <v>-1.4E-5</v>
      </c>
      <c r="BA19" s="93">
        <v>-4.5000000000000003E-5</v>
      </c>
      <c r="BB19" s="93">
        <v>2.1599999999999999E-4</v>
      </c>
      <c r="BC19" s="93">
        <v>-1.4799999999999999E-4</v>
      </c>
      <c r="BD19" s="93">
        <v>-1.5899999999999999E-4</v>
      </c>
      <c r="BE19" s="93">
        <v>9.0000000000000002E-6</v>
      </c>
      <c r="BF19" s="93">
        <v>3.6000000000000001E-5</v>
      </c>
      <c r="BG19" s="93">
        <v>1.3200000000000001E-4</v>
      </c>
      <c r="BH19" s="93">
        <v>-1.2E-5</v>
      </c>
      <c r="BI19" s="93">
        <v>-9.8999999999999994E-5</v>
      </c>
      <c r="BJ19" s="93">
        <v>-1.9100000000000001E-4</v>
      </c>
      <c r="BK19" s="93">
        <v>1.85E-4</v>
      </c>
      <c r="BL19" s="93">
        <v>-7.2000000000000002E-5</v>
      </c>
      <c r="BM19" s="93">
        <v>8.7000000000000001E-5</v>
      </c>
      <c r="BN19" s="93">
        <v>-6.7000000000000002E-5</v>
      </c>
      <c r="BO19" s="93">
        <v>-1.03E-4</v>
      </c>
      <c r="BP19" s="93">
        <v>-3.8000000000000002E-5</v>
      </c>
      <c r="BQ19" s="93">
        <v>-2.3E-5</v>
      </c>
      <c r="BR19" s="93">
        <v>-2.8600000000000001E-4</v>
      </c>
      <c r="BS19" s="93">
        <v>1.36E-4</v>
      </c>
      <c r="BT19" s="93">
        <v>-2.8E-5</v>
      </c>
    </row>
    <row r="20" spans="1:72" x14ac:dyDescent="0.25">
      <c r="A20" s="93" t="s">
        <v>216</v>
      </c>
      <c r="B20" s="93" t="s">
        <v>217</v>
      </c>
      <c r="C20" s="93">
        <v>0</v>
      </c>
      <c r="D20" s="104">
        <v>0</v>
      </c>
      <c r="E20" s="104">
        <v>0</v>
      </c>
      <c r="F20" s="104">
        <v>0</v>
      </c>
      <c r="G20" s="104">
        <v>0</v>
      </c>
      <c r="H20" s="104">
        <v>0</v>
      </c>
      <c r="I20" s="104">
        <v>0</v>
      </c>
      <c r="J20" s="104">
        <v>0</v>
      </c>
      <c r="K20" s="104">
        <v>0</v>
      </c>
      <c r="L20" s="104">
        <v>0</v>
      </c>
      <c r="M20" s="104">
        <v>0</v>
      </c>
      <c r="N20" s="104">
        <v>0</v>
      </c>
      <c r="O20" s="104">
        <v>0</v>
      </c>
      <c r="P20" s="104">
        <v>0</v>
      </c>
      <c r="Q20" s="104">
        <v>0</v>
      </c>
      <c r="R20" s="104">
        <v>0</v>
      </c>
      <c r="S20" s="104">
        <v>0</v>
      </c>
      <c r="T20" s="104">
        <v>0</v>
      </c>
      <c r="U20" s="104">
        <v>0</v>
      </c>
      <c r="V20" s="104">
        <v>0</v>
      </c>
      <c r="W20" s="104">
        <v>0</v>
      </c>
      <c r="X20" s="104">
        <v>0</v>
      </c>
      <c r="Y20" s="104">
        <v>0</v>
      </c>
      <c r="Z20" s="104">
        <v>0</v>
      </c>
      <c r="AA20" s="104">
        <v>0</v>
      </c>
      <c r="AB20" s="104">
        <v>0</v>
      </c>
      <c r="AC20" s="104">
        <v>0</v>
      </c>
      <c r="AD20" s="104">
        <v>0</v>
      </c>
      <c r="AE20" s="104">
        <v>0</v>
      </c>
      <c r="AF20" s="104">
        <v>0</v>
      </c>
      <c r="AG20" s="104">
        <v>0</v>
      </c>
      <c r="AH20" s="104">
        <v>0</v>
      </c>
      <c r="AI20" s="104">
        <v>0</v>
      </c>
      <c r="AL20" s="93" t="s">
        <v>216</v>
      </c>
      <c r="AM20" s="93" t="s">
        <v>217</v>
      </c>
      <c r="AN20" s="93">
        <v>0</v>
      </c>
      <c r="AO20" s="93">
        <v>0</v>
      </c>
      <c r="AP20" s="93">
        <v>0</v>
      </c>
      <c r="AQ20" s="93">
        <v>0</v>
      </c>
      <c r="AR20" s="93">
        <v>0</v>
      </c>
      <c r="AS20" s="93">
        <v>0</v>
      </c>
      <c r="AT20" s="93">
        <v>0</v>
      </c>
      <c r="AU20" s="93">
        <v>0</v>
      </c>
      <c r="AV20" s="93">
        <v>0</v>
      </c>
      <c r="AW20" s="93">
        <v>0</v>
      </c>
      <c r="AX20" s="93">
        <v>0</v>
      </c>
      <c r="AY20" s="93">
        <v>0</v>
      </c>
      <c r="AZ20" s="93">
        <v>0</v>
      </c>
      <c r="BA20" s="93">
        <v>0</v>
      </c>
      <c r="BB20" s="93">
        <v>0</v>
      </c>
      <c r="BC20" s="93">
        <v>0</v>
      </c>
      <c r="BD20" s="93">
        <v>0</v>
      </c>
      <c r="BE20" s="93">
        <v>0</v>
      </c>
      <c r="BF20" s="93">
        <v>0</v>
      </c>
      <c r="BG20" s="93">
        <v>0</v>
      </c>
      <c r="BH20" s="93">
        <v>0</v>
      </c>
      <c r="BI20" s="93">
        <v>0</v>
      </c>
      <c r="BJ20" s="93">
        <v>0</v>
      </c>
      <c r="BK20" s="93">
        <v>0</v>
      </c>
      <c r="BL20" s="93">
        <v>0</v>
      </c>
      <c r="BM20" s="93">
        <v>0</v>
      </c>
      <c r="BN20" s="93">
        <v>0</v>
      </c>
      <c r="BO20" s="93">
        <v>0</v>
      </c>
      <c r="BP20" s="93">
        <v>0</v>
      </c>
      <c r="BQ20" s="93">
        <v>0</v>
      </c>
      <c r="BR20" s="93">
        <v>0</v>
      </c>
      <c r="BS20" s="93">
        <v>0</v>
      </c>
      <c r="BT20" s="93">
        <v>0</v>
      </c>
    </row>
    <row r="21" spans="1:72" x14ac:dyDescent="0.25">
      <c r="A21" s="89" t="s">
        <v>218</v>
      </c>
      <c r="B21" s="89" t="s">
        <v>219</v>
      </c>
      <c r="C21" s="89">
        <v>0.11991300000000001</v>
      </c>
      <c r="D21" s="104">
        <v>8.7600000000000004E-4</v>
      </c>
      <c r="E21" s="104">
        <v>3.4499999999999999E-3</v>
      </c>
      <c r="F21" s="104">
        <v>7.5900000000000002E-4</v>
      </c>
      <c r="G21" s="104">
        <v>1.415E-3</v>
      </c>
      <c r="H21" s="104">
        <v>3.0249999999999999E-3</v>
      </c>
      <c r="I21" s="104">
        <v>3.6900000000000002E-4</v>
      </c>
      <c r="J21" s="104">
        <v>1.08E-4</v>
      </c>
      <c r="K21" s="104">
        <v>2.9150000000000001E-3</v>
      </c>
      <c r="L21" s="104">
        <v>5.4253999999999997E-2</v>
      </c>
      <c r="M21" s="104">
        <v>7.2999999999999996E-4</v>
      </c>
      <c r="N21" s="104">
        <v>2.6809999999999998E-3</v>
      </c>
      <c r="O21" s="104">
        <v>5.5999999999999995E-4</v>
      </c>
      <c r="P21" s="104">
        <v>4.84E-4</v>
      </c>
      <c r="Q21" s="104">
        <v>7.626E-3</v>
      </c>
      <c r="R21" s="104">
        <v>3.967E-3</v>
      </c>
      <c r="S21" s="104">
        <v>7.8600000000000002E-4</v>
      </c>
      <c r="T21" s="104">
        <v>9.4200000000000002E-4</v>
      </c>
      <c r="U21" s="104">
        <v>3.4600000000000001E-4</v>
      </c>
      <c r="V21" s="104">
        <v>1.5311999999999999E-2</v>
      </c>
      <c r="W21" s="104">
        <v>4.6000000000000001E-4</v>
      </c>
      <c r="X21" s="104">
        <v>1.5560000000000001E-3</v>
      </c>
      <c r="Y21" s="104">
        <v>2.5829999999999998E-3</v>
      </c>
      <c r="Z21" s="104">
        <v>1.9120000000000001E-3</v>
      </c>
      <c r="AA21" s="104">
        <v>1.1100000000000001E-3</v>
      </c>
      <c r="AB21" s="104">
        <v>1.7619999999999999E-3</v>
      </c>
      <c r="AC21" s="104">
        <v>2.8660000000000001E-3</v>
      </c>
      <c r="AD21" s="104">
        <v>1.446E-3</v>
      </c>
      <c r="AE21" s="104">
        <v>2.9039999999999999E-3</v>
      </c>
      <c r="AF21" s="104">
        <v>1.3899999999999999E-4</v>
      </c>
      <c r="AG21" s="104">
        <v>1.191E-3</v>
      </c>
      <c r="AH21" s="104">
        <v>1.237E-3</v>
      </c>
      <c r="AI21" s="104">
        <v>1.4200000000000001E-4</v>
      </c>
      <c r="AL21" s="93" t="s">
        <v>218</v>
      </c>
      <c r="AM21" s="93" t="s">
        <v>219</v>
      </c>
      <c r="AN21" s="93">
        <v>0.11991300000000001</v>
      </c>
      <c r="AO21" s="93">
        <v>8.7600000000000004E-4</v>
      </c>
      <c r="AP21" s="93">
        <v>3.4499999999999999E-3</v>
      </c>
      <c r="AQ21" s="93">
        <v>7.5900000000000002E-4</v>
      </c>
      <c r="AR21" s="93">
        <v>1.415E-3</v>
      </c>
      <c r="AS21" s="93">
        <v>3.0249999999999999E-3</v>
      </c>
      <c r="AT21" s="93">
        <v>3.6900000000000002E-4</v>
      </c>
      <c r="AU21" s="93">
        <v>1.08E-4</v>
      </c>
      <c r="AV21" s="93">
        <v>2.9150000000000001E-3</v>
      </c>
      <c r="AW21" s="93">
        <v>5.4253999999999997E-2</v>
      </c>
      <c r="AX21" s="93">
        <v>7.2999999999999996E-4</v>
      </c>
      <c r="AY21" s="93">
        <v>2.6809999999999998E-3</v>
      </c>
      <c r="AZ21" s="93">
        <v>5.5999999999999995E-4</v>
      </c>
      <c r="BA21" s="93">
        <v>4.84E-4</v>
      </c>
      <c r="BB21" s="93">
        <v>7.626E-3</v>
      </c>
      <c r="BC21" s="93">
        <v>3.967E-3</v>
      </c>
      <c r="BD21" s="93">
        <v>7.8600000000000002E-4</v>
      </c>
      <c r="BE21" s="93">
        <v>9.4200000000000002E-4</v>
      </c>
      <c r="BF21" s="93">
        <v>3.4600000000000001E-4</v>
      </c>
      <c r="BG21" s="93">
        <v>1.5311999999999999E-2</v>
      </c>
      <c r="BH21" s="93">
        <v>4.6000000000000001E-4</v>
      </c>
      <c r="BI21" s="93">
        <v>1.5560000000000001E-3</v>
      </c>
      <c r="BJ21" s="93">
        <v>2.5829999999999998E-3</v>
      </c>
      <c r="BK21" s="93">
        <v>1.9120000000000001E-3</v>
      </c>
      <c r="BL21" s="93">
        <v>1.1100000000000001E-3</v>
      </c>
      <c r="BM21" s="93">
        <v>1.7619999999999999E-3</v>
      </c>
      <c r="BN21" s="93">
        <v>2.8660000000000001E-3</v>
      </c>
      <c r="BO21" s="93">
        <v>1.446E-3</v>
      </c>
      <c r="BP21" s="93">
        <v>2.9039999999999999E-3</v>
      </c>
      <c r="BQ21" s="93">
        <v>1.3899999999999999E-4</v>
      </c>
      <c r="BR21" s="93">
        <v>1.191E-3</v>
      </c>
      <c r="BS21" s="93">
        <v>1.237E-3</v>
      </c>
      <c r="BT21" s="93">
        <v>1.4200000000000001E-4</v>
      </c>
    </row>
    <row r="22" spans="1:72" x14ac:dyDescent="0.25">
      <c r="A22" s="93" t="s">
        <v>220</v>
      </c>
      <c r="B22" s="93" t="s">
        <v>221</v>
      </c>
      <c r="C22" s="93">
        <v>0</v>
      </c>
      <c r="D22" s="104">
        <v>0</v>
      </c>
      <c r="E22" s="104">
        <v>0</v>
      </c>
      <c r="F22" s="104">
        <v>0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4">
        <v>0</v>
      </c>
      <c r="N22" s="104">
        <v>0</v>
      </c>
      <c r="O22" s="104">
        <v>0</v>
      </c>
      <c r="P22" s="104">
        <v>0</v>
      </c>
      <c r="Q22" s="104">
        <v>0</v>
      </c>
      <c r="R22" s="104">
        <v>0</v>
      </c>
      <c r="S22" s="104">
        <v>0</v>
      </c>
      <c r="T22" s="104">
        <v>0</v>
      </c>
      <c r="U22" s="104">
        <v>0</v>
      </c>
      <c r="V22" s="104">
        <v>0</v>
      </c>
      <c r="W22" s="104">
        <v>0</v>
      </c>
      <c r="X22" s="104">
        <v>0</v>
      </c>
      <c r="Y22" s="104">
        <v>0</v>
      </c>
      <c r="Z22" s="104">
        <v>0</v>
      </c>
      <c r="AA22" s="104">
        <v>0</v>
      </c>
      <c r="AB22" s="104">
        <v>0</v>
      </c>
      <c r="AC22" s="104">
        <v>0</v>
      </c>
      <c r="AD22" s="104">
        <v>0</v>
      </c>
      <c r="AE22" s="104">
        <v>0</v>
      </c>
      <c r="AF22" s="104">
        <v>0</v>
      </c>
      <c r="AG22" s="104">
        <v>0</v>
      </c>
      <c r="AH22" s="104">
        <v>0</v>
      </c>
      <c r="AI22" s="104">
        <v>0</v>
      </c>
      <c r="AL22" s="93" t="s">
        <v>220</v>
      </c>
      <c r="AM22" s="93" t="s">
        <v>221</v>
      </c>
      <c r="AN22" s="93">
        <v>0</v>
      </c>
      <c r="AO22" s="93">
        <v>0</v>
      </c>
      <c r="AP22" s="93">
        <v>0</v>
      </c>
      <c r="AQ22" s="93">
        <v>0</v>
      </c>
      <c r="AR22" s="93">
        <v>0</v>
      </c>
      <c r="AS22" s="93">
        <v>0</v>
      </c>
      <c r="AT22" s="93">
        <v>0</v>
      </c>
      <c r="AU22" s="93">
        <v>0</v>
      </c>
      <c r="AV22" s="93">
        <v>0</v>
      </c>
      <c r="AW22" s="93">
        <v>0</v>
      </c>
      <c r="AX22" s="93">
        <v>0</v>
      </c>
      <c r="AY22" s="93">
        <v>0</v>
      </c>
      <c r="AZ22" s="93">
        <v>0</v>
      </c>
      <c r="BA22" s="93">
        <v>0</v>
      </c>
      <c r="BB22" s="93">
        <v>0</v>
      </c>
      <c r="BC22" s="93">
        <v>0</v>
      </c>
      <c r="BD22" s="93">
        <v>0</v>
      </c>
      <c r="BE22" s="93">
        <v>0</v>
      </c>
      <c r="BF22" s="93">
        <v>0</v>
      </c>
      <c r="BG22" s="93">
        <v>0</v>
      </c>
      <c r="BH22" s="93">
        <v>0</v>
      </c>
      <c r="BI22" s="93">
        <v>0</v>
      </c>
      <c r="BJ22" s="93">
        <v>0</v>
      </c>
      <c r="BK22" s="93">
        <v>0</v>
      </c>
      <c r="BL22" s="93">
        <v>0</v>
      </c>
      <c r="BM22" s="93">
        <v>0</v>
      </c>
      <c r="BN22" s="93">
        <v>0</v>
      </c>
      <c r="BO22" s="93">
        <v>0</v>
      </c>
      <c r="BP22" s="93">
        <v>0</v>
      </c>
      <c r="BQ22" s="93">
        <v>0</v>
      </c>
      <c r="BR22" s="93">
        <v>0</v>
      </c>
      <c r="BS22" s="93">
        <v>0</v>
      </c>
      <c r="BT22" s="93">
        <v>0</v>
      </c>
    </row>
    <row r="23" spans="1:72" x14ac:dyDescent="0.25">
      <c r="A23" s="93" t="s">
        <v>222</v>
      </c>
      <c r="B23" s="93" t="s">
        <v>223</v>
      </c>
      <c r="C23" s="93">
        <v>0</v>
      </c>
      <c r="D23" s="104">
        <v>0</v>
      </c>
      <c r="E23" s="104">
        <v>0</v>
      </c>
      <c r="F23" s="104">
        <v>0</v>
      </c>
      <c r="G23" s="104">
        <v>0</v>
      </c>
      <c r="H23" s="104">
        <v>0</v>
      </c>
      <c r="I23" s="104">
        <v>0</v>
      </c>
      <c r="J23" s="104">
        <v>0</v>
      </c>
      <c r="K23" s="104">
        <v>0</v>
      </c>
      <c r="L23" s="104">
        <v>0</v>
      </c>
      <c r="M23" s="104">
        <v>0</v>
      </c>
      <c r="N23" s="104">
        <v>0</v>
      </c>
      <c r="O23" s="104">
        <v>0</v>
      </c>
      <c r="P23" s="104">
        <v>0</v>
      </c>
      <c r="Q23" s="104">
        <v>0</v>
      </c>
      <c r="R23" s="104">
        <v>0</v>
      </c>
      <c r="S23" s="104">
        <v>0</v>
      </c>
      <c r="T23" s="104">
        <v>0</v>
      </c>
      <c r="U23" s="104">
        <v>0</v>
      </c>
      <c r="V23" s="104">
        <v>0</v>
      </c>
      <c r="W23" s="104">
        <v>0</v>
      </c>
      <c r="X23" s="104">
        <v>0</v>
      </c>
      <c r="Y23" s="104">
        <v>0</v>
      </c>
      <c r="Z23" s="104">
        <v>0</v>
      </c>
      <c r="AA23" s="104">
        <v>0</v>
      </c>
      <c r="AB23" s="104">
        <v>0</v>
      </c>
      <c r="AC23" s="104">
        <v>0</v>
      </c>
      <c r="AD23" s="104">
        <v>0</v>
      </c>
      <c r="AE23" s="104">
        <v>0</v>
      </c>
      <c r="AF23" s="104">
        <v>0</v>
      </c>
      <c r="AG23" s="104">
        <v>0</v>
      </c>
      <c r="AH23" s="104">
        <v>0</v>
      </c>
      <c r="AI23" s="104">
        <v>0</v>
      </c>
      <c r="AL23" s="93" t="s">
        <v>222</v>
      </c>
      <c r="AM23" s="93" t="s">
        <v>223</v>
      </c>
      <c r="AN23" s="93">
        <v>0</v>
      </c>
      <c r="AO23" s="93">
        <v>0</v>
      </c>
      <c r="AP23" s="93">
        <v>0</v>
      </c>
      <c r="AQ23" s="93">
        <v>0</v>
      </c>
      <c r="AR23" s="93">
        <v>0</v>
      </c>
      <c r="AS23" s="93">
        <v>0</v>
      </c>
      <c r="AT23" s="93">
        <v>0</v>
      </c>
      <c r="AU23" s="93">
        <v>0</v>
      </c>
      <c r="AV23" s="93">
        <v>0</v>
      </c>
      <c r="AW23" s="93">
        <v>0</v>
      </c>
      <c r="AX23" s="93">
        <v>0</v>
      </c>
      <c r="AY23" s="93">
        <v>0</v>
      </c>
      <c r="AZ23" s="93">
        <v>0</v>
      </c>
      <c r="BA23" s="93">
        <v>0</v>
      </c>
      <c r="BB23" s="93">
        <v>0</v>
      </c>
      <c r="BC23" s="93">
        <v>0</v>
      </c>
      <c r="BD23" s="93">
        <v>0</v>
      </c>
      <c r="BE23" s="93">
        <v>0</v>
      </c>
      <c r="BF23" s="93">
        <v>0</v>
      </c>
      <c r="BG23" s="93">
        <v>0</v>
      </c>
      <c r="BH23" s="93">
        <v>0</v>
      </c>
      <c r="BI23" s="93">
        <v>0</v>
      </c>
      <c r="BJ23" s="93">
        <v>0</v>
      </c>
      <c r="BK23" s="93">
        <v>0</v>
      </c>
      <c r="BL23" s="93">
        <v>0</v>
      </c>
      <c r="BM23" s="93">
        <v>0</v>
      </c>
      <c r="BN23" s="93">
        <v>0</v>
      </c>
      <c r="BO23" s="93">
        <v>0</v>
      </c>
      <c r="BP23" s="93">
        <v>0</v>
      </c>
      <c r="BQ23" s="93">
        <v>0</v>
      </c>
      <c r="BR23" s="93">
        <v>0</v>
      </c>
      <c r="BS23" s="93">
        <v>0</v>
      </c>
      <c r="BT23" s="93">
        <v>0</v>
      </c>
    </row>
    <row r="24" spans="1:72" x14ac:dyDescent="0.25">
      <c r="A24" s="93" t="s">
        <v>224</v>
      </c>
      <c r="B24" s="93" t="s">
        <v>225</v>
      </c>
      <c r="C24" s="93">
        <v>0</v>
      </c>
      <c r="D24" s="104">
        <v>0</v>
      </c>
      <c r="E24" s="104">
        <v>0</v>
      </c>
      <c r="F24" s="104">
        <v>0</v>
      </c>
      <c r="G24" s="104">
        <v>0</v>
      </c>
      <c r="H24" s="104">
        <v>0</v>
      </c>
      <c r="I24" s="104">
        <v>0</v>
      </c>
      <c r="J24" s="104">
        <v>0</v>
      </c>
      <c r="K24" s="104">
        <v>0</v>
      </c>
      <c r="L24" s="104">
        <v>0</v>
      </c>
      <c r="M24" s="104">
        <v>0</v>
      </c>
      <c r="N24" s="104">
        <v>0</v>
      </c>
      <c r="O24" s="104">
        <v>0</v>
      </c>
      <c r="P24" s="104">
        <v>0</v>
      </c>
      <c r="Q24" s="104">
        <v>0</v>
      </c>
      <c r="R24" s="104">
        <v>0</v>
      </c>
      <c r="S24" s="104">
        <v>0</v>
      </c>
      <c r="T24" s="104">
        <v>0</v>
      </c>
      <c r="U24" s="104">
        <v>0</v>
      </c>
      <c r="V24" s="104">
        <v>0</v>
      </c>
      <c r="W24" s="104">
        <v>0</v>
      </c>
      <c r="X24" s="104">
        <v>0</v>
      </c>
      <c r="Y24" s="104">
        <v>0</v>
      </c>
      <c r="Z24" s="104">
        <v>0</v>
      </c>
      <c r="AA24" s="104">
        <v>0</v>
      </c>
      <c r="AB24" s="104">
        <v>0</v>
      </c>
      <c r="AC24" s="104">
        <v>0</v>
      </c>
      <c r="AD24" s="104">
        <v>0</v>
      </c>
      <c r="AE24" s="104">
        <v>0</v>
      </c>
      <c r="AF24" s="104">
        <v>0</v>
      </c>
      <c r="AG24" s="104">
        <v>0</v>
      </c>
      <c r="AH24" s="104">
        <v>0</v>
      </c>
      <c r="AI24" s="104">
        <v>0</v>
      </c>
      <c r="AL24" s="93" t="s">
        <v>224</v>
      </c>
      <c r="AM24" s="93" t="s">
        <v>225</v>
      </c>
      <c r="AN24" s="93">
        <v>0</v>
      </c>
      <c r="AO24" s="93">
        <v>0</v>
      </c>
      <c r="AP24" s="93">
        <v>0</v>
      </c>
      <c r="AQ24" s="93">
        <v>0</v>
      </c>
      <c r="AR24" s="93">
        <v>0</v>
      </c>
      <c r="AS24" s="93">
        <v>0</v>
      </c>
      <c r="AT24" s="93">
        <v>0</v>
      </c>
      <c r="AU24" s="93">
        <v>0</v>
      </c>
      <c r="AV24" s="93">
        <v>0</v>
      </c>
      <c r="AW24" s="93">
        <v>0</v>
      </c>
      <c r="AX24" s="93">
        <v>0</v>
      </c>
      <c r="AY24" s="93">
        <v>0</v>
      </c>
      <c r="AZ24" s="93">
        <v>0</v>
      </c>
      <c r="BA24" s="93">
        <v>0</v>
      </c>
      <c r="BB24" s="93">
        <v>0</v>
      </c>
      <c r="BC24" s="93">
        <v>0</v>
      </c>
      <c r="BD24" s="93">
        <v>0</v>
      </c>
      <c r="BE24" s="93">
        <v>0</v>
      </c>
      <c r="BF24" s="93">
        <v>0</v>
      </c>
      <c r="BG24" s="93">
        <v>0</v>
      </c>
      <c r="BH24" s="93">
        <v>0</v>
      </c>
      <c r="BI24" s="93">
        <v>0</v>
      </c>
      <c r="BJ24" s="93">
        <v>0</v>
      </c>
      <c r="BK24" s="93">
        <v>0</v>
      </c>
      <c r="BL24" s="93">
        <v>0</v>
      </c>
      <c r="BM24" s="93">
        <v>0</v>
      </c>
      <c r="BN24" s="93">
        <v>0</v>
      </c>
      <c r="BO24" s="93">
        <v>0</v>
      </c>
      <c r="BP24" s="93">
        <v>0</v>
      </c>
      <c r="BQ24" s="93">
        <v>0</v>
      </c>
      <c r="BR24" s="93">
        <v>0</v>
      </c>
      <c r="BS24" s="93">
        <v>0</v>
      </c>
      <c r="BT24" s="93">
        <v>0</v>
      </c>
    </row>
    <row r="25" spans="1:72" x14ac:dyDescent="0.25">
      <c r="A25" s="93" t="s">
        <v>226</v>
      </c>
      <c r="B25" s="93" t="s">
        <v>227</v>
      </c>
      <c r="C25" s="93">
        <v>0</v>
      </c>
      <c r="D25" s="104">
        <v>0</v>
      </c>
      <c r="E25" s="104">
        <v>0</v>
      </c>
      <c r="F25" s="104">
        <v>0</v>
      </c>
      <c r="G25" s="104">
        <v>0</v>
      </c>
      <c r="H25" s="104">
        <v>0</v>
      </c>
      <c r="I25" s="104">
        <v>0</v>
      </c>
      <c r="J25" s="104">
        <v>0</v>
      </c>
      <c r="K25" s="104">
        <v>0</v>
      </c>
      <c r="L25" s="104">
        <v>0</v>
      </c>
      <c r="M25" s="104">
        <v>0</v>
      </c>
      <c r="N25" s="104">
        <v>0</v>
      </c>
      <c r="O25" s="104">
        <v>0</v>
      </c>
      <c r="P25" s="104">
        <v>0</v>
      </c>
      <c r="Q25" s="104">
        <v>0</v>
      </c>
      <c r="R25" s="104">
        <v>0</v>
      </c>
      <c r="S25" s="104">
        <v>0</v>
      </c>
      <c r="T25" s="104">
        <v>0</v>
      </c>
      <c r="U25" s="104">
        <v>0</v>
      </c>
      <c r="V25" s="104">
        <v>0</v>
      </c>
      <c r="W25" s="104">
        <v>0</v>
      </c>
      <c r="X25" s="104">
        <v>0</v>
      </c>
      <c r="Y25" s="104">
        <v>0</v>
      </c>
      <c r="Z25" s="104">
        <v>0</v>
      </c>
      <c r="AA25" s="104">
        <v>0</v>
      </c>
      <c r="AB25" s="104">
        <v>0</v>
      </c>
      <c r="AC25" s="104">
        <v>0</v>
      </c>
      <c r="AD25" s="104">
        <v>0</v>
      </c>
      <c r="AE25" s="104">
        <v>0</v>
      </c>
      <c r="AF25" s="104">
        <v>0</v>
      </c>
      <c r="AG25" s="104">
        <v>0</v>
      </c>
      <c r="AH25" s="104">
        <v>0</v>
      </c>
      <c r="AI25" s="104">
        <v>0</v>
      </c>
      <c r="AL25" s="93" t="s">
        <v>226</v>
      </c>
      <c r="AM25" s="93" t="s">
        <v>227</v>
      </c>
      <c r="AN25" s="93">
        <v>0</v>
      </c>
      <c r="AO25" s="93">
        <v>0</v>
      </c>
      <c r="AP25" s="93">
        <v>0</v>
      </c>
      <c r="AQ25" s="93">
        <v>0</v>
      </c>
      <c r="AR25" s="93">
        <v>0</v>
      </c>
      <c r="AS25" s="93">
        <v>0</v>
      </c>
      <c r="AT25" s="93">
        <v>0</v>
      </c>
      <c r="AU25" s="93">
        <v>0</v>
      </c>
      <c r="AV25" s="93">
        <v>0</v>
      </c>
      <c r="AW25" s="93">
        <v>0</v>
      </c>
      <c r="AX25" s="93">
        <v>0</v>
      </c>
      <c r="AY25" s="93">
        <v>0</v>
      </c>
      <c r="AZ25" s="93">
        <v>0</v>
      </c>
      <c r="BA25" s="93">
        <v>0</v>
      </c>
      <c r="BB25" s="93">
        <v>0</v>
      </c>
      <c r="BC25" s="93">
        <v>0</v>
      </c>
      <c r="BD25" s="93">
        <v>0</v>
      </c>
      <c r="BE25" s="93">
        <v>0</v>
      </c>
      <c r="BF25" s="93">
        <v>0</v>
      </c>
      <c r="BG25" s="93">
        <v>0</v>
      </c>
      <c r="BH25" s="93">
        <v>0</v>
      </c>
      <c r="BI25" s="93">
        <v>0</v>
      </c>
      <c r="BJ25" s="93">
        <v>0</v>
      </c>
      <c r="BK25" s="93">
        <v>0</v>
      </c>
      <c r="BL25" s="93">
        <v>0</v>
      </c>
      <c r="BM25" s="93">
        <v>0</v>
      </c>
      <c r="BN25" s="93">
        <v>0</v>
      </c>
      <c r="BO25" s="93">
        <v>0</v>
      </c>
      <c r="BP25" s="93">
        <v>0</v>
      </c>
      <c r="BQ25" s="93">
        <v>0</v>
      </c>
      <c r="BR25" s="93">
        <v>0</v>
      </c>
      <c r="BS25" s="93">
        <v>0</v>
      </c>
      <c r="BT25" s="93">
        <v>0</v>
      </c>
    </row>
    <row r="26" spans="1:72" x14ac:dyDescent="0.25">
      <c r="A26" s="93" t="s">
        <v>228</v>
      </c>
      <c r="B26" s="93" t="s">
        <v>229</v>
      </c>
      <c r="C26" s="93">
        <v>-0.195492</v>
      </c>
      <c r="D26" s="104">
        <v>-1.132E-3</v>
      </c>
      <c r="E26" s="104">
        <v>-4.2969999999999996E-3</v>
      </c>
      <c r="F26" s="104">
        <v>-1.047E-3</v>
      </c>
      <c r="G26" s="104">
        <v>-1.1659999999999999E-3</v>
      </c>
      <c r="H26" s="104">
        <v>-3.3600000000000001E-3</v>
      </c>
      <c r="I26" s="104">
        <v>-6.3400000000000001E-4</v>
      </c>
      <c r="J26" s="104">
        <v>-1.0349999999999999E-3</v>
      </c>
      <c r="K26" s="104">
        <v>-3.5430000000000001E-3</v>
      </c>
      <c r="L26" s="104">
        <v>-0.100471</v>
      </c>
      <c r="M26" s="104">
        <v>-6.7199999999999996E-4</v>
      </c>
      <c r="N26" s="104">
        <v>-4.3020000000000003E-3</v>
      </c>
      <c r="O26" s="104">
        <v>-1.4549999999999999E-3</v>
      </c>
      <c r="P26" s="104">
        <v>-1.0839999999999999E-3</v>
      </c>
      <c r="Q26" s="104">
        <v>-1.2684000000000001E-2</v>
      </c>
      <c r="R26" s="104">
        <v>-1.1285999999999999E-2</v>
      </c>
      <c r="S26" s="104">
        <v>-1.73E-3</v>
      </c>
      <c r="T26" s="104">
        <v>-1.8730000000000001E-3</v>
      </c>
      <c r="U26" s="104">
        <v>-8.2899999999999998E-4</v>
      </c>
      <c r="V26" s="104">
        <v>-1.4165000000000001E-2</v>
      </c>
      <c r="W26" s="104">
        <v>-1.157E-3</v>
      </c>
      <c r="X26" s="104">
        <v>-3.5950000000000001E-3</v>
      </c>
      <c r="Y26" s="104">
        <v>-2.934E-3</v>
      </c>
      <c r="Z26" s="104">
        <v>-4.4180000000000001E-3</v>
      </c>
      <c r="AA26" s="104">
        <v>-1.6130000000000001E-3</v>
      </c>
      <c r="AB26" s="104">
        <v>-2.1879999999999998E-3</v>
      </c>
      <c r="AC26" s="104">
        <v>-1.3370000000000001E-3</v>
      </c>
      <c r="AD26" s="104">
        <v>-1.622E-3</v>
      </c>
      <c r="AE26" s="104">
        <v>-3.705E-3</v>
      </c>
      <c r="AF26" s="104">
        <v>-4.0299999999999998E-4</v>
      </c>
      <c r="AG26" s="104">
        <v>-3.058E-3</v>
      </c>
      <c r="AH26" s="104">
        <v>-2.5140000000000002E-3</v>
      </c>
      <c r="AI26" s="104">
        <v>-1.8200000000000001E-4</v>
      </c>
      <c r="AL26" s="93" t="s">
        <v>228</v>
      </c>
      <c r="AM26" s="93" t="s">
        <v>229</v>
      </c>
      <c r="AN26" s="93">
        <v>-0.195492</v>
      </c>
      <c r="AO26" s="93">
        <v>-1.132E-3</v>
      </c>
      <c r="AP26" s="93">
        <v>-4.2969999999999996E-3</v>
      </c>
      <c r="AQ26" s="93">
        <v>-1.047E-3</v>
      </c>
      <c r="AR26" s="93">
        <v>-1.1659999999999999E-3</v>
      </c>
      <c r="AS26" s="93">
        <v>-3.3600000000000001E-3</v>
      </c>
      <c r="AT26" s="93">
        <v>-6.3400000000000001E-4</v>
      </c>
      <c r="AU26" s="93">
        <v>-1.0349999999999999E-3</v>
      </c>
      <c r="AV26" s="93">
        <v>-3.5430000000000001E-3</v>
      </c>
      <c r="AW26" s="93">
        <v>-0.100471</v>
      </c>
      <c r="AX26" s="93">
        <v>-6.7199999999999996E-4</v>
      </c>
      <c r="AY26" s="93">
        <v>-4.3020000000000003E-3</v>
      </c>
      <c r="AZ26" s="93">
        <v>-1.4549999999999999E-3</v>
      </c>
      <c r="BA26" s="93">
        <v>-1.0839999999999999E-3</v>
      </c>
      <c r="BB26" s="93">
        <v>-1.2684000000000001E-2</v>
      </c>
      <c r="BC26" s="93">
        <v>-1.1285999999999999E-2</v>
      </c>
      <c r="BD26" s="93">
        <v>-1.73E-3</v>
      </c>
      <c r="BE26" s="93">
        <v>-1.8730000000000001E-3</v>
      </c>
      <c r="BF26" s="93">
        <v>-8.2899999999999998E-4</v>
      </c>
      <c r="BG26" s="93">
        <v>-1.4165000000000001E-2</v>
      </c>
      <c r="BH26" s="93">
        <v>-1.157E-3</v>
      </c>
      <c r="BI26" s="93">
        <v>-3.5950000000000001E-3</v>
      </c>
      <c r="BJ26" s="93">
        <v>-2.934E-3</v>
      </c>
      <c r="BK26" s="93">
        <v>-4.4180000000000001E-3</v>
      </c>
      <c r="BL26" s="93">
        <v>-1.6130000000000001E-3</v>
      </c>
      <c r="BM26" s="93">
        <v>-2.1879999999999998E-3</v>
      </c>
      <c r="BN26" s="93">
        <v>-1.3370000000000001E-3</v>
      </c>
      <c r="BO26" s="93">
        <v>-1.622E-3</v>
      </c>
      <c r="BP26" s="93">
        <v>-3.705E-3</v>
      </c>
      <c r="BQ26" s="93">
        <v>-4.0299999999999998E-4</v>
      </c>
      <c r="BR26" s="93">
        <v>-3.058E-3</v>
      </c>
      <c r="BS26" s="93">
        <v>-2.5140000000000002E-3</v>
      </c>
      <c r="BT26" s="93">
        <v>-1.8200000000000001E-4</v>
      </c>
    </row>
    <row r="27" spans="1:72" x14ac:dyDescent="0.25">
      <c r="A27" s="93" t="s">
        <v>230</v>
      </c>
      <c r="B27" s="93" t="s">
        <v>231</v>
      </c>
      <c r="C27" s="93">
        <v>-0.19382099999999999</v>
      </c>
      <c r="D27" s="104">
        <v>-1.129E-3</v>
      </c>
      <c r="E27" s="104">
        <v>-4.2969999999999996E-3</v>
      </c>
      <c r="F27" s="104">
        <v>-9.6900000000000003E-4</v>
      </c>
      <c r="G27" s="104">
        <v>-1.199E-3</v>
      </c>
      <c r="H27" s="104">
        <v>-3.3700000000000002E-3</v>
      </c>
      <c r="I27" s="104">
        <v>-6.2600000000000004E-4</v>
      </c>
      <c r="J27" s="104">
        <v>-1.0369999999999999E-3</v>
      </c>
      <c r="K27" s="104">
        <v>-3.532E-3</v>
      </c>
      <c r="L27" s="104">
        <v>-9.9531999999999995E-2</v>
      </c>
      <c r="M27" s="104">
        <v>-6.5600000000000001E-4</v>
      </c>
      <c r="N27" s="104">
        <v>-4.287E-3</v>
      </c>
      <c r="O27" s="104">
        <v>-1.438E-3</v>
      </c>
      <c r="P27" s="104">
        <v>-1.065E-3</v>
      </c>
      <c r="Q27" s="104">
        <v>-1.2637000000000001E-2</v>
      </c>
      <c r="R27" s="104">
        <v>-1.1186E-2</v>
      </c>
      <c r="S27" s="104">
        <v>-1.717E-3</v>
      </c>
      <c r="T27" s="104">
        <v>-1.8630000000000001E-3</v>
      </c>
      <c r="U27" s="104">
        <v>-8.2399999999999997E-4</v>
      </c>
      <c r="V27" s="104">
        <v>-1.4064E-2</v>
      </c>
      <c r="W27" s="104">
        <v>-1.147E-3</v>
      </c>
      <c r="X27" s="104">
        <v>-3.5409999999999999E-3</v>
      </c>
      <c r="Y27" s="104">
        <v>-2.8999999999999998E-3</v>
      </c>
      <c r="Z27" s="104">
        <v>-4.3940000000000003E-3</v>
      </c>
      <c r="AA27" s="104">
        <v>-1.5950000000000001E-3</v>
      </c>
      <c r="AB27" s="104">
        <v>-2.1619999999999999E-3</v>
      </c>
      <c r="AC27" s="104">
        <v>-1.2359999999999999E-3</v>
      </c>
      <c r="AD27" s="104">
        <v>-1.639E-3</v>
      </c>
      <c r="AE27" s="104">
        <v>-3.6979999999999999E-3</v>
      </c>
      <c r="AF27" s="104">
        <v>-3.9599999999999998E-4</v>
      </c>
      <c r="AG27" s="104">
        <v>-3.042E-3</v>
      </c>
      <c r="AH27" s="104">
        <v>-2.4859999999999999E-3</v>
      </c>
      <c r="AI27" s="104">
        <v>-1.5699999999999999E-4</v>
      </c>
      <c r="AL27" s="93" t="s">
        <v>230</v>
      </c>
      <c r="AM27" s="93" t="s">
        <v>231</v>
      </c>
      <c r="AN27" s="93">
        <v>-0.19382099999999999</v>
      </c>
      <c r="AO27" s="93">
        <v>-1.129E-3</v>
      </c>
      <c r="AP27" s="93">
        <v>-4.2969999999999996E-3</v>
      </c>
      <c r="AQ27" s="93">
        <v>-9.6900000000000003E-4</v>
      </c>
      <c r="AR27" s="93">
        <v>-1.199E-3</v>
      </c>
      <c r="AS27" s="93">
        <v>-3.3700000000000002E-3</v>
      </c>
      <c r="AT27" s="93">
        <v>-6.2600000000000004E-4</v>
      </c>
      <c r="AU27" s="93">
        <v>-1.0369999999999999E-3</v>
      </c>
      <c r="AV27" s="93">
        <v>-3.532E-3</v>
      </c>
      <c r="AW27" s="93">
        <v>-9.9531999999999995E-2</v>
      </c>
      <c r="AX27" s="93">
        <v>-6.5600000000000001E-4</v>
      </c>
      <c r="AY27" s="93">
        <v>-4.287E-3</v>
      </c>
      <c r="AZ27" s="93">
        <v>-1.438E-3</v>
      </c>
      <c r="BA27" s="93">
        <v>-1.065E-3</v>
      </c>
      <c r="BB27" s="93">
        <v>-1.2637000000000001E-2</v>
      </c>
      <c r="BC27" s="93">
        <v>-1.1186E-2</v>
      </c>
      <c r="BD27" s="93">
        <v>-1.717E-3</v>
      </c>
      <c r="BE27" s="93">
        <v>-1.8630000000000001E-3</v>
      </c>
      <c r="BF27" s="93">
        <v>-8.2399999999999997E-4</v>
      </c>
      <c r="BG27" s="93">
        <v>-1.4064E-2</v>
      </c>
      <c r="BH27" s="93">
        <v>-1.147E-3</v>
      </c>
      <c r="BI27" s="93">
        <v>-3.5409999999999999E-3</v>
      </c>
      <c r="BJ27" s="93">
        <v>-2.8999999999999998E-3</v>
      </c>
      <c r="BK27" s="93">
        <v>-4.3940000000000003E-3</v>
      </c>
      <c r="BL27" s="93">
        <v>-1.5950000000000001E-3</v>
      </c>
      <c r="BM27" s="93">
        <v>-2.1619999999999999E-3</v>
      </c>
      <c r="BN27" s="93">
        <v>-1.2359999999999999E-3</v>
      </c>
      <c r="BO27" s="93">
        <v>-1.639E-3</v>
      </c>
      <c r="BP27" s="93">
        <v>-3.6979999999999999E-3</v>
      </c>
      <c r="BQ27" s="93">
        <v>-3.9599999999999998E-4</v>
      </c>
      <c r="BR27" s="93">
        <v>-3.042E-3</v>
      </c>
      <c r="BS27" s="93">
        <v>-2.4859999999999999E-3</v>
      </c>
      <c r="BT27" s="93">
        <v>-1.5699999999999999E-4</v>
      </c>
    </row>
    <row r="28" spans="1:72" x14ac:dyDescent="0.25">
      <c r="A28" s="89" t="s">
        <v>232</v>
      </c>
      <c r="B28" s="89" t="s">
        <v>233</v>
      </c>
      <c r="C28" s="89">
        <v>5.4293000000000001E-2</v>
      </c>
      <c r="D28" s="104">
        <v>3.8499999999999998E-4</v>
      </c>
      <c r="E28" s="104">
        <v>1.467E-3</v>
      </c>
      <c r="F28" s="104">
        <v>7.0299999999999996E-4</v>
      </c>
      <c r="G28" s="104">
        <v>5.4500000000000002E-4</v>
      </c>
      <c r="H28" s="104">
        <v>9.1600000000000004E-4</v>
      </c>
      <c r="I28" s="104">
        <v>3.3199999999999999E-4</v>
      </c>
      <c r="J28" s="104">
        <v>-6.4999999999999994E-5</v>
      </c>
      <c r="K28" s="104">
        <v>1.036E-3</v>
      </c>
      <c r="L28" s="104">
        <v>2.2613999999999999E-2</v>
      </c>
      <c r="M28" s="104">
        <v>8.1599999999999999E-4</v>
      </c>
      <c r="N28" s="104">
        <v>1.17E-3</v>
      </c>
      <c r="O28" s="104">
        <v>3.3500000000000001E-4</v>
      </c>
      <c r="P28" s="104">
        <v>2.7900000000000001E-4</v>
      </c>
      <c r="Q28" s="104">
        <v>2.794E-3</v>
      </c>
      <c r="R28" s="104">
        <v>-5.9900000000000003E-4</v>
      </c>
      <c r="S28" s="104">
        <v>5.2700000000000002E-4</v>
      </c>
      <c r="T28" s="104">
        <v>1.8599999999999999E-4</v>
      </c>
      <c r="U28" s="104">
        <v>1.6899999999999999E-4</v>
      </c>
      <c r="V28" s="104">
        <v>1.0237E-2</v>
      </c>
      <c r="W28" s="104">
        <v>3.1300000000000002E-4</v>
      </c>
      <c r="X28" s="104">
        <v>-1.5999999999999999E-5</v>
      </c>
      <c r="Y28" s="104">
        <v>1.9220000000000001E-3</v>
      </c>
      <c r="Z28" s="104">
        <v>1.63E-4</v>
      </c>
      <c r="AA28" s="104">
        <v>4.8500000000000003E-4</v>
      </c>
      <c r="AB28" s="104">
        <v>1.624E-3</v>
      </c>
      <c r="AC28" s="104">
        <v>2.4840000000000001E-3</v>
      </c>
      <c r="AD28" s="104">
        <v>8.0400000000000003E-4</v>
      </c>
      <c r="AE28" s="104">
        <v>1.3370000000000001E-3</v>
      </c>
      <c r="AF28" s="104">
        <v>-1.2E-5</v>
      </c>
      <c r="AG28" s="104">
        <v>6.1399999999999996E-4</v>
      </c>
      <c r="AH28" s="104">
        <v>5.4199999999999995E-4</v>
      </c>
      <c r="AI28" s="104">
        <v>1.8599999999999999E-4</v>
      </c>
      <c r="AL28" s="93" t="s">
        <v>232</v>
      </c>
      <c r="AM28" s="93" t="s">
        <v>233</v>
      </c>
      <c r="AN28" s="93">
        <v>5.4293000000000001E-2</v>
      </c>
      <c r="AO28" s="93">
        <v>3.8499999999999998E-4</v>
      </c>
      <c r="AP28" s="93">
        <v>1.467E-3</v>
      </c>
      <c r="AQ28" s="93">
        <v>7.0299999999999996E-4</v>
      </c>
      <c r="AR28" s="93">
        <v>5.4500000000000002E-4</v>
      </c>
      <c r="AS28" s="93">
        <v>9.1600000000000004E-4</v>
      </c>
      <c r="AT28" s="93">
        <v>3.3199999999999999E-4</v>
      </c>
      <c r="AU28" s="93">
        <v>-6.4999999999999994E-5</v>
      </c>
      <c r="AV28" s="93">
        <v>1.036E-3</v>
      </c>
      <c r="AW28" s="93">
        <v>2.2613999999999999E-2</v>
      </c>
      <c r="AX28" s="93">
        <v>8.1599999999999999E-4</v>
      </c>
      <c r="AY28" s="93">
        <v>1.17E-3</v>
      </c>
      <c r="AZ28" s="93">
        <v>3.3500000000000001E-4</v>
      </c>
      <c r="BA28" s="93">
        <v>2.7900000000000001E-4</v>
      </c>
      <c r="BB28" s="93">
        <v>2.794E-3</v>
      </c>
      <c r="BC28" s="93">
        <v>-5.9900000000000003E-4</v>
      </c>
      <c r="BD28" s="93">
        <v>5.2700000000000002E-4</v>
      </c>
      <c r="BE28" s="93">
        <v>1.8599999999999999E-4</v>
      </c>
      <c r="BF28" s="93">
        <v>1.6899999999999999E-4</v>
      </c>
      <c r="BG28" s="93">
        <v>1.0237E-2</v>
      </c>
      <c r="BH28" s="93">
        <v>3.1300000000000002E-4</v>
      </c>
      <c r="BI28" s="93">
        <v>-1.5999999999999999E-5</v>
      </c>
      <c r="BJ28" s="93">
        <v>1.9220000000000001E-3</v>
      </c>
      <c r="BK28" s="93">
        <v>1.63E-4</v>
      </c>
      <c r="BL28" s="93">
        <v>4.8500000000000003E-4</v>
      </c>
      <c r="BM28" s="93">
        <v>1.624E-3</v>
      </c>
      <c r="BN28" s="93">
        <v>2.4840000000000001E-3</v>
      </c>
      <c r="BO28" s="93">
        <v>8.0400000000000003E-4</v>
      </c>
      <c r="BP28" s="93">
        <v>1.3370000000000001E-3</v>
      </c>
      <c r="BQ28" s="93">
        <v>-1.2E-5</v>
      </c>
      <c r="BR28" s="93">
        <v>6.1399999999999996E-4</v>
      </c>
      <c r="BS28" s="93">
        <v>5.4199999999999995E-4</v>
      </c>
      <c r="BT28" s="93">
        <v>1.8599999999999999E-4</v>
      </c>
    </row>
    <row r="29" spans="1:72" x14ac:dyDescent="0.25">
      <c r="A29" s="93" t="s">
        <v>234</v>
      </c>
      <c r="B29" s="93" t="s">
        <v>235</v>
      </c>
      <c r="C29" s="93">
        <v>-0.14465600000000001</v>
      </c>
      <c r="D29" s="104">
        <v>-7.4700000000000005E-4</v>
      </c>
      <c r="E29" s="104">
        <v>-2.5070000000000001E-3</v>
      </c>
      <c r="F29" s="104">
        <v>-5.04E-4</v>
      </c>
      <c r="G29" s="104">
        <v>-1.021E-3</v>
      </c>
      <c r="H29" s="104">
        <v>-2.751E-3</v>
      </c>
      <c r="I29" s="104">
        <v>-3.5199999999999999E-4</v>
      </c>
      <c r="J29" s="104">
        <v>-8.7299999999999997E-4</v>
      </c>
      <c r="K29" s="104">
        <v>-2.235E-3</v>
      </c>
      <c r="L29" s="104">
        <v>-7.2295999999999999E-2</v>
      </c>
      <c r="M29" s="104">
        <v>-8.5300000000000003E-4</v>
      </c>
      <c r="N29" s="104">
        <v>-3.4520000000000002E-3</v>
      </c>
      <c r="O29" s="104">
        <v>-8.5599999999999999E-4</v>
      </c>
      <c r="P29" s="104">
        <v>-9.59E-4</v>
      </c>
      <c r="Q29" s="104">
        <v>-8.744E-3</v>
      </c>
      <c r="R29" s="104">
        <v>-8.8079999999999999E-3</v>
      </c>
      <c r="S29" s="104">
        <v>-1.668E-3</v>
      </c>
      <c r="T29" s="104">
        <v>-1.2019999999999999E-3</v>
      </c>
      <c r="U29" s="104">
        <v>-5.2099999999999998E-4</v>
      </c>
      <c r="V29" s="104">
        <v>-1.1483E-2</v>
      </c>
      <c r="W29" s="104">
        <v>-8.3199999999999995E-4</v>
      </c>
      <c r="X29" s="104">
        <v>-2.7820000000000002E-3</v>
      </c>
      <c r="Y29" s="104">
        <v>-2.3779999999999999E-3</v>
      </c>
      <c r="Z29" s="104">
        <v>-2.8300000000000001E-3</v>
      </c>
      <c r="AA29" s="104">
        <v>-1.3519999999999999E-3</v>
      </c>
      <c r="AB29" s="104">
        <v>-1.7229999999999999E-3</v>
      </c>
      <c r="AC29" s="104">
        <v>-1.6739999999999999E-3</v>
      </c>
      <c r="AD29" s="104">
        <v>-1.6919999999999999E-3</v>
      </c>
      <c r="AE29" s="104">
        <v>-2.7390000000000001E-3</v>
      </c>
      <c r="AF29" s="104">
        <v>-3.48E-4</v>
      </c>
      <c r="AG29" s="104">
        <v>-2.6979999999999999E-3</v>
      </c>
      <c r="AH29" s="104">
        <v>-1.5169999999999999E-3</v>
      </c>
      <c r="AI29" s="104">
        <v>-2.5900000000000001E-4</v>
      </c>
      <c r="AL29" s="93" t="s">
        <v>234</v>
      </c>
      <c r="AM29" s="93" t="s">
        <v>235</v>
      </c>
      <c r="AN29" s="93">
        <v>-0.14465600000000001</v>
      </c>
      <c r="AO29" s="93">
        <v>-7.4700000000000005E-4</v>
      </c>
      <c r="AP29" s="93">
        <v>-2.5070000000000001E-3</v>
      </c>
      <c r="AQ29" s="93">
        <v>-5.04E-4</v>
      </c>
      <c r="AR29" s="93">
        <v>-1.021E-3</v>
      </c>
      <c r="AS29" s="93">
        <v>-2.751E-3</v>
      </c>
      <c r="AT29" s="93">
        <v>-3.5199999999999999E-4</v>
      </c>
      <c r="AU29" s="93">
        <v>-8.7299999999999997E-4</v>
      </c>
      <c r="AV29" s="93">
        <v>-2.235E-3</v>
      </c>
      <c r="AW29" s="93">
        <v>-7.2295999999999999E-2</v>
      </c>
      <c r="AX29" s="93">
        <v>-8.5300000000000003E-4</v>
      </c>
      <c r="AY29" s="93">
        <v>-3.4520000000000002E-3</v>
      </c>
      <c r="AZ29" s="93">
        <v>-8.5599999999999999E-4</v>
      </c>
      <c r="BA29" s="93">
        <v>-9.59E-4</v>
      </c>
      <c r="BB29" s="93">
        <v>-8.744E-3</v>
      </c>
      <c r="BC29" s="93">
        <v>-8.8079999999999999E-3</v>
      </c>
      <c r="BD29" s="93">
        <v>-1.668E-3</v>
      </c>
      <c r="BE29" s="93">
        <v>-1.2019999999999999E-3</v>
      </c>
      <c r="BF29" s="93">
        <v>-5.2099999999999998E-4</v>
      </c>
      <c r="BG29" s="93">
        <v>-1.1483E-2</v>
      </c>
      <c r="BH29" s="93">
        <v>-8.3199999999999995E-4</v>
      </c>
      <c r="BI29" s="93">
        <v>-2.7820000000000002E-3</v>
      </c>
      <c r="BJ29" s="93">
        <v>-2.3779999999999999E-3</v>
      </c>
      <c r="BK29" s="93">
        <v>-2.8300000000000001E-3</v>
      </c>
      <c r="BL29" s="93">
        <v>-1.3519999999999999E-3</v>
      </c>
      <c r="BM29" s="93">
        <v>-1.7229999999999999E-3</v>
      </c>
      <c r="BN29" s="93">
        <v>-1.6739999999999999E-3</v>
      </c>
      <c r="BO29" s="93">
        <v>-1.6919999999999999E-3</v>
      </c>
      <c r="BP29" s="93">
        <v>-2.7390000000000001E-3</v>
      </c>
      <c r="BQ29" s="93">
        <v>-3.48E-4</v>
      </c>
      <c r="BR29" s="93">
        <v>-2.6979999999999999E-3</v>
      </c>
      <c r="BS29" s="93">
        <v>-1.5169999999999999E-3</v>
      </c>
      <c r="BT29" s="93">
        <v>-2.5900000000000001E-4</v>
      </c>
    </row>
    <row r="30" spans="1:72" x14ac:dyDescent="0.25">
      <c r="A30" s="93" t="s">
        <v>236</v>
      </c>
      <c r="B30" s="93" t="s">
        <v>237</v>
      </c>
      <c r="C30" s="93">
        <v>-0.14465600000000001</v>
      </c>
      <c r="D30" s="104">
        <v>-7.4700000000000005E-4</v>
      </c>
      <c r="E30" s="104">
        <v>-2.5070000000000001E-3</v>
      </c>
      <c r="F30" s="104">
        <v>-5.04E-4</v>
      </c>
      <c r="G30" s="104">
        <v>-1.021E-3</v>
      </c>
      <c r="H30" s="104">
        <v>-2.751E-3</v>
      </c>
      <c r="I30" s="104">
        <v>-3.5199999999999999E-4</v>
      </c>
      <c r="J30" s="104">
        <v>-8.7299999999999997E-4</v>
      </c>
      <c r="K30" s="104">
        <v>-2.235E-3</v>
      </c>
      <c r="L30" s="104">
        <v>-7.2295999999999999E-2</v>
      </c>
      <c r="M30" s="104">
        <v>-8.5300000000000003E-4</v>
      </c>
      <c r="N30" s="104">
        <v>-3.4520000000000002E-3</v>
      </c>
      <c r="O30" s="104">
        <v>-8.5599999999999999E-4</v>
      </c>
      <c r="P30" s="104">
        <v>-9.59E-4</v>
      </c>
      <c r="Q30" s="104">
        <v>-8.744E-3</v>
      </c>
      <c r="R30" s="104">
        <v>-8.8079999999999999E-3</v>
      </c>
      <c r="S30" s="104">
        <v>-1.668E-3</v>
      </c>
      <c r="T30" s="104">
        <v>-1.2019999999999999E-3</v>
      </c>
      <c r="U30" s="104">
        <v>-5.2099999999999998E-4</v>
      </c>
      <c r="V30" s="104">
        <v>-1.1483E-2</v>
      </c>
      <c r="W30" s="104">
        <v>-8.3199999999999995E-4</v>
      </c>
      <c r="X30" s="104">
        <v>-2.7820000000000002E-3</v>
      </c>
      <c r="Y30" s="104">
        <v>-2.3779999999999999E-3</v>
      </c>
      <c r="Z30" s="104">
        <v>-2.8300000000000001E-3</v>
      </c>
      <c r="AA30" s="104">
        <v>-1.3519999999999999E-3</v>
      </c>
      <c r="AB30" s="104">
        <v>-1.7229999999999999E-3</v>
      </c>
      <c r="AC30" s="104">
        <v>-1.6739999999999999E-3</v>
      </c>
      <c r="AD30" s="104">
        <v>-1.6919999999999999E-3</v>
      </c>
      <c r="AE30" s="104">
        <v>-2.7390000000000001E-3</v>
      </c>
      <c r="AF30" s="104">
        <v>-3.48E-4</v>
      </c>
      <c r="AG30" s="104">
        <v>-2.6979999999999999E-3</v>
      </c>
      <c r="AH30" s="104">
        <v>-1.5169999999999999E-3</v>
      </c>
      <c r="AI30" s="104">
        <v>-2.5900000000000001E-4</v>
      </c>
      <c r="AL30" s="93" t="s">
        <v>236</v>
      </c>
      <c r="AM30" s="93" t="s">
        <v>237</v>
      </c>
      <c r="AN30" s="93">
        <v>-0.14465600000000001</v>
      </c>
      <c r="AO30" s="93">
        <v>-7.4700000000000005E-4</v>
      </c>
      <c r="AP30" s="93">
        <v>-2.5070000000000001E-3</v>
      </c>
      <c r="AQ30" s="93">
        <v>-5.04E-4</v>
      </c>
      <c r="AR30" s="93">
        <v>-1.021E-3</v>
      </c>
      <c r="AS30" s="93">
        <v>-2.751E-3</v>
      </c>
      <c r="AT30" s="93">
        <v>-3.5199999999999999E-4</v>
      </c>
      <c r="AU30" s="93">
        <v>-8.7299999999999997E-4</v>
      </c>
      <c r="AV30" s="93">
        <v>-2.235E-3</v>
      </c>
      <c r="AW30" s="93">
        <v>-7.2295999999999999E-2</v>
      </c>
      <c r="AX30" s="93">
        <v>-8.5300000000000003E-4</v>
      </c>
      <c r="AY30" s="93">
        <v>-3.4520000000000002E-3</v>
      </c>
      <c r="AZ30" s="93">
        <v>-8.5599999999999999E-4</v>
      </c>
      <c r="BA30" s="93">
        <v>-9.59E-4</v>
      </c>
      <c r="BB30" s="93">
        <v>-8.744E-3</v>
      </c>
      <c r="BC30" s="93">
        <v>-8.8079999999999999E-3</v>
      </c>
      <c r="BD30" s="93">
        <v>-1.668E-3</v>
      </c>
      <c r="BE30" s="93">
        <v>-1.2019999999999999E-3</v>
      </c>
      <c r="BF30" s="93">
        <v>-5.2099999999999998E-4</v>
      </c>
      <c r="BG30" s="93">
        <v>-1.1483E-2</v>
      </c>
      <c r="BH30" s="93">
        <v>-8.3199999999999995E-4</v>
      </c>
      <c r="BI30" s="93">
        <v>-2.7820000000000002E-3</v>
      </c>
      <c r="BJ30" s="93">
        <v>-2.3779999999999999E-3</v>
      </c>
      <c r="BK30" s="93">
        <v>-2.8300000000000001E-3</v>
      </c>
      <c r="BL30" s="93">
        <v>-1.3519999999999999E-3</v>
      </c>
      <c r="BM30" s="93">
        <v>-1.7229999999999999E-3</v>
      </c>
      <c r="BN30" s="93">
        <v>-1.6739999999999999E-3</v>
      </c>
      <c r="BO30" s="93">
        <v>-1.6919999999999999E-3</v>
      </c>
      <c r="BP30" s="93">
        <v>-2.7390000000000001E-3</v>
      </c>
      <c r="BQ30" s="93">
        <v>-3.48E-4</v>
      </c>
      <c r="BR30" s="93">
        <v>-2.6979999999999999E-3</v>
      </c>
      <c r="BS30" s="93">
        <v>-1.5169999999999999E-3</v>
      </c>
      <c r="BT30" s="93">
        <v>-2.5900000000000001E-4</v>
      </c>
    </row>
    <row r="31" spans="1:72" x14ac:dyDescent="0.25">
      <c r="A31" s="93" t="s">
        <v>238</v>
      </c>
      <c r="B31" s="93" t="s">
        <v>239</v>
      </c>
      <c r="C31" s="93">
        <v>-0.16180700000000001</v>
      </c>
      <c r="D31" s="104">
        <v>-7.0699999999999995E-4</v>
      </c>
      <c r="E31" s="104">
        <v>-4.1250000000000002E-3</v>
      </c>
      <c r="F31" s="104">
        <v>-9.0799999999999995E-4</v>
      </c>
      <c r="G31" s="104">
        <v>-1.4E-5</v>
      </c>
      <c r="H31" s="104">
        <v>-2.4979999999999998E-3</v>
      </c>
      <c r="I31" s="104">
        <v>-5.1199999999999998E-4</v>
      </c>
      <c r="J31" s="104">
        <v>-6.0499999999999996E-4</v>
      </c>
      <c r="K31" s="104">
        <v>-3.277E-3</v>
      </c>
      <c r="L31" s="104">
        <v>-8.1224000000000005E-2</v>
      </c>
      <c r="M31" s="104">
        <v>-9.1500000000000001E-4</v>
      </c>
      <c r="N31" s="104">
        <v>-3.833E-3</v>
      </c>
      <c r="O31" s="104">
        <v>-1.3090000000000001E-3</v>
      </c>
      <c r="P31" s="104">
        <v>-1.1329999999999999E-3</v>
      </c>
      <c r="Q31" s="104">
        <v>-1.1416000000000001E-2</v>
      </c>
      <c r="R31" s="104">
        <v>-9.8589999999999997E-3</v>
      </c>
      <c r="S31" s="104">
        <v>-1.694E-3</v>
      </c>
      <c r="T31" s="104">
        <v>-1.5690000000000001E-3</v>
      </c>
      <c r="U31" s="104">
        <v>-6.7500000000000004E-4</v>
      </c>
      <c r="V31" s="104">
        <v>-1.1124999999999999E-2</v>
      </c>
      <c r="W31" s="104">
        <v>-1.1379999999999999E-3</v>
      </c>
      <c r="X31" s="104">
        <v>-3.0509999999999999E-3</v>
      </c>
      <c r="Y31" s="104">
        <v>-2.552E-3</v>
      </c>
      <c r="Z31" s="104">
        <v>-3.8270000000000001E-3</v>
      </c>
      <c r="AA31" s="104">
        <v>-1.312E-3</v>
      </c>
      <c r="AB31" s="104">
        <v>-2.284E-3</v>
      </c>
      <c r="AC31" s="104">
        <v>-1.4189999999999999E-3</v>
      </c>
      <c r="AD31" s="104">
        <v>-1.047E-3</v>
      </c>
      <c r="AE31" s="104">
        <v>-3.6259999999999999E-3</v>
      </c>
      <c r="AF31" s="104">
        <v>-3.4900000000000003E-4</v>
      </c>
      <c r="AG31" s="104">
        <v>-1.6919999999999999E-3</v>
      </c>
      <c r="AH31" s="104">
        <v>-2.4139999999999999E-3</v>
      </c>
      <c r="AI31" s="104">
        <v>3.01E-4</v>
      </c>
      <c r="AL31" s="93" t="s">
        <v>238</v>
      </c>
      <c r="AM31" s="93" t="s">
        <v>239</v>
      </c>
      <c r="AN31" s="93">
        <v>-0.16180700000000001</v>
      </c>
      <c r="AO31" s="93">
        <v>-7.0699999999999995E-4</v>
      </c>
      <c r="AP31" s="93">
        <v>-4.1250000000000002E-3</v>
      </c>
      <c r="AQ31" s="93">
        <v>-9.0799999999999995E-4</v>
      </c>
      <c r="AR31" s="93">
        <v>-1.4E-5</v>
      </c>
      <c r="AS31" s="93">
        <v>-2.4979999999999998E-3</v>
      </c>
      <c r="AT31" s="93">
        <v>-5.1199999999999998E-4</v>
      </c>
      <c r="AU31" s="93">
        <v>-6.0499999999999996E-4</v>
      </c>
      <c r="AV31" s="93">
        <v>-3.277E-3</v>
      </c>
      <c r="AW31" s="93">
        <v>-8.1224000000000005E-2</v>
      </c>
      <c r="AX31" s="93">
        <v>-9.1500000000000001E-4</v>
      </c>
      <c r="AY31" s="93">
        <v>-3.833E-3</v>
      </c>
      <c r="AZ31" s="93">
        <v>-1.3090000000000001E-3</v>
      </c>
      <c r="BA31" s="93">
        <v>-1.1329999999999999E-3</v>
      </c>
      <c r="BB31" s="93">
        <v>-1.1416000000000001E-2</v>
      </c>
      <c r="BC31" s="93">
        <v>-9.8589999999999997E-3</v>
      </c>
      <c r="BD31" s="93">
        <v>-1.694E-3</v>
      </c>
      <c r="BE31" s="93">
        <v>-1.5690000000000001E-3</v>
      </c>
      <c r="BF31" s="93">
        <v>-6.7500000000000004E-4</v>
      </c>
      <c r="BG31" s="93">
        <v>-1.1124999999999999E-2</v>
      </c>
      <c r="BH31" s="93">
        <v>-1.1379999999999999E-3</v>
      </c>
      <c r="BI31" s="93">
        <v>-3.0509999999999999E-3</v>
      </c>
      <c r="BJ31" s="93">
        <v>-2.552E-3</v>
      </c>
      <c r="BK31" s="93">
        <v>-3.8270000000000001E-3</v>
      </c>
      <c r="BL31" s="93">
        <v>-1.312E-3</v>
      </c>
      <c r="BM31" s="93">
        <v>-2.284E-3</v>
      </c>
      <c r="BN31" s="93">
        <v>-1.4189999999999999E-3</v>
      </c>
      <c r="BO31" s="93">
        <v>-1.047E-3</v>
      </c>
      <c r="BP31" s="93">
        <v>-3.6259999999999999E-3</v>
      </c>
      <c r="BQ31" s="93">
        <v>-3.4900000000000003E-4</v>
      </c>
      <c r="BR31" s="93">
        <v>-1.6919999999999999E-3</v>
      </c>
      <c r="BS31" s="93">
        <v>-2.4139999999999999E-3</v>
      </c>
      <c r="BT31" s="93">
        <v>3.01E-4</v>
      </c>
    </row>
    <row r="32" spans="1:72" x14ac:dyDescent="0.25">
      <c r="A32" s="93" t="s">
        <v>240</v>
      </c>
      <c r="B32" s="93" t="s">
        <v>241</v>
      </c>
      <c r="C32" s="93">
        <v>-1.5538E-2</v>
      </c>
      <c r="D32" s="104">
        <v>3.0400000000000002E-4</v>
      </c>
      <c r="E32" s="104">
        <v>-2.7300000000000002E-4</v>
      </c>
      <c r="F32" s="104">
        <v>6.38E-4</v>
      </c>
      <c r="G32" s="104">
        <v>1.106E-3</v>
      </c>
      <c r="H32" s="104">
        <v>-3.8999999999999999E-5</v>
      </c>
      <c r="I32" s="104">
        <v>2.5700000000000001E-4</v>
      </c>
      <c r="J32" s="104">
        <v>-2.2000000000000001E-4</v>
      </c>
      <c r="K32" s="104">
        <v>-5.6800000000000004E-4</v>
      </c>
      <c r="L32" s="104">
        <v>-1.3656E-2</v>
      </c>
      <c r="M32" s="104">
        <v>8.8999999999999995E-5</v>
      </c>
      <c r="N32" s="104">
        <v>-5.7700000000000004E-4</v>
      </c>
      <c r="O32" s="104">
        <v>-1.6000000000000001E-4</v>
      </c>
      <c r="P32" s="104">
        <v>-3.5300000000000002E-4</v>
      </c>
      <c r="Q32" s="104">
        <v>-2.0149999999999999E-3</v>
      </c>
      <c r="R32" s="104">
        <v>-4.8859999999999997E-3</v>
      </c>
      <c r="S32" s="104">
        <v>-7.0899999999999999E-4</v>
      </c>
      <c r="T32" s="104">
        <v>-2.6400000000000002E-4</v>
      </c>
      <c r="U32" s="104">
        <v>-1.2999999999999999E-5</v>
      </c>
      <c r="V32" s="104">
        <v>5.0549999999999996E-3</v>
      </c>
      <c r="W32" s="104">
        <v>-2.4000000000000001E-5</v>
      </c>
      <c r="X32" s="104">
        <v>-1.168E-3</v>
      </c>
      <c r="Y32" s="104">
        <v>5.6899999999999995E-4</v>
      </c>
      <c r="Z32" s="104">
        <v>-7.9199999999999995E-4</v>
      </c>
      <c r="AA32" s="104">
        <v>-2.9E-5</v>
      </c>
      <c r="AB32" s="104">
        <v>3.1E-4</v>
      </c>
      <c r="AC32" s="104">
        <v>1.348E-3</v>
      </c>
      <c r="AD32" s="104">
        <v>5.2400000000000005E-4</v>
      </c>
      <c r="AE32" s="104">
        <v>-3.97E-4</v>
      </c>
      <c r="AF32" s="104">
        <v>-1.63E-4</v>
      </c>
      <c r="AG32" s="104">
        <v>2.9999999999999997E-4</v>
      </c>
      <c r="AH32" s="104">
        <v>-1.5799999999999999E-4</v>
      </c>
      <c r="AI32" s="104">
        <v>4.2299999999999998E-4</v>
      </c>
      <c r="AL32" s="93" t="s">
        <v>240</v>
      </c>
      <c r="AM32" s="93" t="s">
        <v>241</v>
      </c>
      <c r="AN32" s="93">
        <v>-1.5538E-2</v>
      </c>
      <c r="AO32" s="93">
        <v>3.0400000000000002E-4</v>
      </c>
      <c r="AP32" s="93">
        <v>-2.7300000000000002E-4</v>
      </c>
      <c r="AQ32" s="93">
        <v>6.38E-4</v>
      </c>
      <c r="AR32" s="93">
        <v>1.106E-3</v>
      </c>
      <c r="AS32" s="93">
        <v>-3.8999999999999999E-5</v>
      </c>
      <c r="AT32" s="93">
        <v>2.5700000000000001E-4</v>
      </c>
      <c r="AU32" s="93">
        <v>-2.2000000000000001E-4</v>
      </c>
      <c r="AV32" s="93">
        <v>-5.6800000000000004E-4</v>
      </c>
      <c r="AW32" s="93">
        <v>-1.3656E-2</v>
      </c>
      <c r="AX32" s="93">
        <v>8.8999999999999995E-5</v>
      </c>
      <c r="AY32" s="93">
        <v>-5.7700000000000004E-4</v>
      </c>
      <c r="AZ32" s="93">
        <v>-1.6000000000000001E-4</v>
      </c>
      <c r="BA32" s="93">
        <v>-3.5300000000000002E-4</v>
      </c>
      <c r="BB32" s="93">
        <v>-2.0149999999999999E-3</v>
      </c>
      <c r="BC32" s="93">
        <v>-4.8859999999999997E-3</v>
      </c>
      <c r="BD32" s="93">
        <v>-7.0899999999999999E-4</v>
      </c>
      <c r="BE32" s="93">
        <v>-2.6400000000000002E-4</v>
      </c>
      <c r="BF32" s="93">
        <v>-1.2999999999999999E-5</v>
      </c>
      <c r="BG32" s="93">
        <v>5.0549999999999996E-3</v>
      </c>
      <c r="BH32" s="93">
        <v>-2.4000000000000001E-5</v>
      </c>
      <c r="BI32" s="93">
        <v>-1.168E-3</v>
      </c>
      <c r="BJ32" s="93">
        <v>5.6899999999999995E-4</v>
      </c>
      <c r="BK32" s="93">
        <v>-7.9199999999999995E-4</v>
      </c>
      <c r="BL32" s="93">
        <v>-2.9E-5</v>
      </c>
      <c r="BM32" s="93">
        <v>3.1E-4</v>
      </c>
      <c r="BN32" s="93">
        <v>1.348E-3</v>
      </c>
      <c r="BO32" s="93">
        <v>5.2400000000000005E-4</v>
      </c>
      <c r="BP32" s="93">
        <v>-3.97E-4</v>
      </c>
      <c r="BQ32" s="93">
        <v>-1.63E-4</v>
      </c>
      <c r="BR32" s="93">
        <v>2.9999999999999997E-4</v>
      </c>
      <c r="BS32" s="93">
        <v>-1.5799999999999999E-4</v>
      </c>
      <c r="BT32" s="93">
        <v>4.2299999999999998E-4</v>
      </c>
    </row>
    <row r="33" spans="1:72" x14ac:dyDescent="0.25">
      <c r="A33" s="93" t="s">
        <v>242</v>
      </c>
      <c r="B33" s="93" t="s">
        <v>243</v>
      </c>
      <c r="C33" s="93">
        <v>-2.5340999999999999E-2</v>
      </c>
      <c r="D33" s="104">
        <v>-1E-4</v>
      </c>
      <c r="E33" s="104">
        <v>-6.9999999999999999E-6</v>
      </c>
      <c r="F33" s="104">
        <v>5.9500000000000004E-4</v>
      </c>
      <c r="G33" s="104">
        <v>-7.2999999999999999E-5</v>
      </c>
      <c r="H33" s="104">
        <v>-5.3700000000000004E-4</v>
      </c>
      <c r="I33" s="104">
        <v>1.37E-4</v>
      </c>
      <c r="J33" s="104">
        <v>-6.8999999999999997E-4</v>
      </c>
      <c r="K33" s="104">
        <v>-3.68E-4</v>
      </c>
      <c r="L33" s="104">
        <v>-2.0972999999999999E-2</v>
      </c>
      <c r="M33" s="104">
        <v>5.5900000000000004E-4</v>
      </c>
      <c r="N33" s="104">
        <v>-4.3600000000000003E-4</v>
      </c>
      <c r="O33" s="104">
        <v>-1.0000000000000001E-5</v>
      </c>
      <c r="P33" s="104">
        <v>-5.5999999999999999E-5</v>
      </c>
      <c r="Q33" s="104">
        <v>-1.273E-3</v>
      </c>
      <c r="R33" s="104">
        <v>-4.6969999999999998E-3</v>
      </c>
      <c r="S33" s="104">
        <v>-2.0900000000000001E-4</v>
      </c>
      <c r="T33" s="104">
        <v>-3.9399999999999998E-4</v>
      </c>
      <c r="U33" s="104">
        <v>-5.7000000000000003E-5</v>
      </c>
      <c r="V33" s="104">
        <v>3.7009999999999999E-3</v>
      </c>
      <c r="W33" s="104">
        <v>7.6000000000000004E-5</v>
      </c>
      <c r="X33" s="104">
        <v>-1.3749999999999999E-3</v>
      </c>
      <c r="Y33" s="104">
        <v>6.3199999999999997E-4</v>
      </c>
      <c r="Z33" s="104">
        <v>-9.9299999999999996E-4</v>
      </c>
      <c r="AA33" s="104">
        <v>-1.36E-4</v>
      </c>
      <c r="AB33" s="104">
        <v>8.2899999999999998E-4</v>
      </c>
      <c r="AC33" s="104">
        <v>1.854E-3</v>
      </c>
      <c r="AD33" s="104">
        <v>-5.1999999999999997E-5</v>
      </c>
      <c r="AE33" s="104">
        <v>8.1000000000000004E-5</v>
      </c>
      <c r="AF33" s="104">
        <v>-1.5100000000000001E-4</v>
      </c>
      <c r="AG33" s="104">
        <v>-1.0300000000000001E-3</v>
      </c>
      <c r="AH33" s="104">
        <v>-1.6000000000000001E-4</v>
      </c>
      <c r="AI33" s="104">
        <v>-2.9E-5</v>
      </c>
      <c r="AL33" s="93" t="s">
        <v>242</v>
      </c>
      <c r="AM33" s="93" t="s">
        <v>243</v>
      </c>
      <c r="AN33" s="93">
        <v>-2.5340999999999999E-2</v>
      </c>
      <c r="AO33" s="93">
        <v>-1E-4</v>
      </c>
      <c r="AP33" s="93">
        <v>-6.9999999999999999E-6</v>
      </c>
      <c r="AQ33" s="93">
        <v>5.9500000000000004E-4</v>
      </c>
      <c r="AR33" s="93">
        <v>-7.2999999999999999E-5</v>
      </c>
      <c r="AS33" s="93">
        <v>-5.3700000000000004E-4</v>
      </c>
      <c r="AT33" s="93">
        <v>1.37E-4</v>
      </c>
      <c r="AU33" s="93">
        <v>-6.8999999999999997E-4</v>
      </c>
      <c r="AV33" s="93">
        <v>-3.68E-4</v>
      </c>
      <c r="AW33" s="93">
        <v>-2.0972999999999999E-2</v>
      </c>
      <c r="AX33" s="93">
        <v>5.5900000000000004E-4</v>
      </c>
      <c r="AY33" s="93">
        <v>-4.3600000000000003E-4</v>
      </c>
      <c r="AZ33" s="93">
        <v>-1.0000000000000001E-5</v>
      </c>
      <c r="BA33" s="93">
        <v>-5.5999999999999999E-5</v>
      </c>
      <c r="BB33" s="93">
        <v>-1.273E-3</v>
      </c>
      <c r="BC33" s="93">
        <v>-4.6969999999999998E-3</v>
      </c>
      <c r="BD33" s="93">
        <v>-2.0900000000000001E-4</v>
      </c>
      <c r="BE33" s="93">
        <v>-3.9399999999999998E-4</v>
      </c>
      <c r="BF33" s="93">
        <v>-5.7000000000000003E-5</v>
      </c>
      <c r="BG33" s="93">
        <v>3.7009999999999999E-3</v>
      </c>
      <c r="BH33" s="93">
        <v>7.6000000000000004E-5</v>
      </c>
      <c r="BI33" s="93">
        <v>-1.3749999999999999E-3</v>
      </c>
      <c r="BJ33" s="93">
        <v>6.3199999999999997E-4</v>
      </c>
      <c r="BK33" s="93">
        <v>-9.9299999999999996E-4</v>
      </c>
      <c r="BL33" s="93">
        <v>-1.36E-4</v>
      </c>
      <c r="BM33" s="93">
        <v>8.2899999999999998E-4</v>
      </c>
      <c r="BN33" s="93">
        <v>1.854E-3</v>
      </c>
      <c r="BO33" s="93">
        <v>-5.1999999999999997E-5</v>
      </c>
      <c r="BP33" s="93">
        <v>8.1000000000000004E-5</v>
      </c>
      <c r="BQ33" s="93">
        <v>-1.5100000000000001E-4</v>
      </c>
      <c r="BR33" s="93">
        <v>-1.0300000000000001E-3</v>
      </c>
      <c r="BS33" s="93">
        <v>-1.6000000000000001E-4</v>
      </c>
      <c r="BT33" s="93">
        <v>-2.9E-5</v>
      </c>
    </row>
    <row r="34" spans="1:72" x14ac:dyDescent="0.25">
      <c r="A34" s="93" t="s">
        <v>244</v>
      </c>
      <c r="B34" s="93" t="s">
        <v>245</v>
      </c>
      <c r="C34" s="93">
        <v>-2.9002E-2</v>
      </c>
      <c r="D34" s="104">
        <v>-1.18E-4</v>
      </c>
      <c r="E34" s="104">
        <v>-2.3900000000000001E-4</v>
      </c>
      <c r="F34" s="104">
        <v>1.3799999999999999E-4</v>
      </c>
      <c r="G34" s="104">
        <v>-1.7899999999999999E-4</v>
      </c>
      <c r="H34" s="104">
        <v>8.8999999999999995E-5</v>
      </c>
      <c r="I34" s="104">
        <v>-3.8999999999999999E-5</v>
      </c>
      <c r="J34" s="104">
        <v>-1.026E-3</v>
      </c>
      <c r="K34" s="104">
        <v>-3.4200000000000002E-4</v>
      </c>
      <c r="L34" s="104">
        <v>-1.1268E-2</v>
      </c>
      <c r="M34" s="104">
        <v>-3.01E-4</v>
      </c>
      <c r="N34" s="104">
        <v>-1.31E-3</v>
      </c>
      <c r="O34" s="104">
        <v>-6.4999999999999997E-4</v>
      </c>
      <c r="P34" s="104">
        <v>-3.9100000000000002E-4</v>
      </c>
      <c r="Q34" s="104">
        <v>-1.457E-3</v>
      </c>
      <c r="R34" s="104">
        <v>-3.5799999999999998E-3</v>
      </c>
      <c r="S34" s="104">
        <v>-1.059E-3</v>
      </c>
      <c r="T34" s="104">
        <v>-3.21E-4</v>
      </c>
      <c r="U34" s="104">
        <v>-1.3899999999999999E-4</v>
      </c>
      <c r="V34" s="104">
        <v>1.5E-5</v>
      </c>
      <c r="W34" s="104">
        <v>-8.4800000000000001E-4</v>
      </c>
      <c r="X34" s="104">
        <v>-1.647E-3</v>
      </c>
      <c r="Y34" s="104">
        <v>-3.1700000000000001E-4</v>
      </c>
      <c r="Z34" s="104">
        <v>1.18E-4</v>
      </c>
      <c r="AA34" s="104">
        <v>-3.4000000000000002E-4</v>
      </c>
      <c r="AB34" s="104">
        <v>-6.8099999999999996E-4</v>
      </c>
      <c r="AC34" s="104">
        <v>1.9799999999999999E-4</v>
      </c>
      <c r="AD34" s="104">
        <v>-4.6900000000000002E-4</v>
      </c>
      <c r="AE34" s="104">
        <v>-2.5399999999999999E-4</v>
      </c>
      <c r="AF34" s="104">
        <v>-1.8599999999999999E-4</v>
      </c>
      <c r="AG34" s="104">
        <v>-1.6850000000000001E-3</v>
      </c>
      <c r="AH34" s="104">
        <v>-4.84E-4</v>
      </c>
      <c r="AI34" s="104">
        <v>-2.3000000000000001E-4</v>
      </c>
      <c r="AL34" s="93" t="s">
        <v>244</v>
      </c>
      <c r="AM34" s="93" t="s">
        <v>245</v>
      </c>
      <c r="AN34" s="93">
        <v>-2.9002E-2</v>
      </c>
      <c r="AO34" s="93">
        <v>-1.18E-4</v>
      </c>
      <c r="AP34" s="93">
        <v>-2.3900000000000001E-4</v>
      </c>
      <c r="AQ34" s="93">
        <v>1.3799999999999999E-4</v>
      </c>
      <c r="AR34" s="93">
        <v>-1.7899999999999999E-4</v>
      </c>
      <c r="AS34" s="93">
        <v>8.8999999999999995E-5</v>
      </c>
      <c r="AT34" s="93">
        <v>-3.8999999999999999E-5</v>
      </c>
      <c r="AU34" s="93">
        <v>-1.026E-3</v>
      </c>
      <c r="AV34" s="93">
        <v>-3.4200000000000002E-4</v>
      </c>
      <c r="AW34" s="93">
        <v>-1.1268E-2</v>
      </c>
      <c r="AX34" s="93">
        <v>-3.01E-4</v>
      </c>
      <c r="AY34" s="93">
        <v>-1.31E-3</v>
      </c>
      <c r="AZ34" s="93">
        <v>-6.4999999999999997E-4</v>
      </c>
      <c r="BA34" s="93">
        <v>-3.9100000000000002E-4</v>
      </c>
      <c r="BB34" s="93">
        <v>-1.457E-3</v>
      </c>
      <c r="BC34" s="93">
        <v>-3.5799999999999998E-3</v>
      </c>
      <c r="BD34" s="93">
        <v>-1.059E-3</v>
      </c>
      <c r="BE34" s="93">
        <v>-3.21E-4</v>
      </c>
      <c r="BF34" s="93">
        <v>-1.3899999999999999E-4</v>
      </c>
      <c r="BG34" s="93">
        <v>1.5E-5</v>
      </c>
      <c r="BH34" s="93">
        <v>-8.4800000000000001E-4</v>
      </c>
      <c r="BI34" s="93">
        <v>-1.647E-3</v>
      </c>
      <c r="BJ34" s="93">
        <v>-3.1700000000000001E-4</v>
      </c>
      <c r="BK34" s="93">
        <v>1.18E-4</v>
      </c>
      <c r="BL34" s="93">
        <v>-3.4000000000000002E-4</v>
      </c>
      <c r="BM34" s="93">
        <v>-6.8099999999999996E-4</v>
      </c>
      <c r="BN34" s="93">
        <v>1.9799999999999999E-4</v>
      </c>
      <c r="BO34" s="93">
        <v>-4.6900000000000002E-4</v>
      </c>
      <c r="BP34" s="93">
        <v>-2.5399999999999999E-4</v>
      </c>
      <c r="BQ34" s="93">
        <v>-1.8599999999999999E-4</v>
      </c>
      <c r="BR34" s="93">
        <v>-1.6850000000000001E-3</v>
      </c>
      <c r="BS34" s="93">
        <v>-4.84E-4</v>
      </c>
      <c r="BT34" s="93">
        <v>-2.3000000000000001E-4</v>
      </c>
    </row>
    <row r="35" spans="1:72" x14ac:dyDescent="0.25">
      <c r="A35" s="93" t="s">
        <v>246</v>
      </c>
      <c r="B35" s="93" t="s">
        <v>247</v>
      </c>
      <c r="C35" s="93">
        <v>-0.22308900000000001</v>
      </c>
      <c r="D35" s="104">
        <v>-1.2999999999999999E-3</v>
      </c>
      <c r="E35" s="104">
        <v>-4.7869999999999996E-3</v>
      </c>
      <c r="F35" s="104">
        <v>-1.077E-3</v>
      </c>
      <c r="G35" s="104">
        <v>-1.451E-3</v>
      </c>
      <c r="H35" s="104">
        <v>-4.1289999999999999E-3</v>
      </c>
      <c r="I35" s="104">
        <v>-6.8499999999999995E-4</v>
      </c>
      <c r="J35" s="104">
        <v>-1.3439999999999999E-3</v>
      </c>
      <c r="K35" s="104">
        <v>-4.0340000000000003E-3</v>
      </c>
      <c r="L35" s="104">
        <v>-0.11447400000000001</v>
      </c>
      <c r="M35" s="104">
        <v>-6.5600000000000001E-4</v>
      </c>
      <c r="N35" s="104">
        <v>-4.9059999999999998E-3</v>
      </c>
      <c r="O35" s="104">
        <v>-1.7539999999999999E-3</v>
      </c>
      <c r="P35" s="104">
        <v>-1.196E-3</v>
      </c>
      <c r="Q35" s="104">
        <v>-1.4406E-2</v>
      </c>
      <c r="R35" s="104">
        <v>-1.2932000000000001E-2</v>
      </c>
      <c r="S35" s="104">
        <v>-1.9980000000000002E-3</v>
      </c>
      <c r="T35" s="104">
        <v>-2.1280000000000001E-3</v>
      </c>
      <c r="U35" s="104">
        <v>-9.9799999999999997E-4</v>
      </c>
      <c r="V35" s="104">
        <v>-1.6483000000000001E-2</v>
      </c>
      <c r="W35" s="104">
        <v>-1.243E-3</v>
      </c>
      <c r="X35" s="104">
        <v>-3.954E-3</v>
      </c>
      <c r="Y35" s="104">
        <v>-3.2439999999999999E-3</v>
      </c>
      <c r="Z35" s="104">
        <v>-5.1900000000000002E-3</v>
      </c>
      <c r="AA35" s="104">
        <v>-1.833E-3</v>
      </c>
      <c r="AB35" s="104">
        <v>-2.2780000000000001E-3</v>
      </c>
      <c r="AC35" s="104">
        <v>-1.3799999999999999E-3</v>
      </c>
      <c r="AD35" s="104">
        <v>-1.957E-3</v>
      </c>
      <c r="AE35" s="104">
        <v>-4.2770000000000004E-3</v>
      </c>
      <c r="AF35" s="104">
        <v>-4.64E-4</v>
      </c>
      <c r="AG35" s="104">
        <v>-3.545E-3</v>
      </c>
      <c r="AH35" s="104">
        <v>-2.7039999999999998E-3</v>
      </c>
      <c r="AI35" s="104">
        <v>-2.8400000000000002E-4</v>
      </c>
      <c r="AL35" s="93" t="s">
        <v>246</v>
      </c>
      <c r="AM35" s="93" t="s">
        <v>247</v>
      </c>
      <c r="AN35" s="93">
        <v>-0.22308900000000001</v>
      </c>
      <c r="AO35" s="93">
        <v>-1.2999999999999999E-3</v>
      </c>
      <c r="AP35" s="93">
        <v>-4.7869999999999996E-3</v>
      </c>
      <c r="AQ35" s="93">
        <v>-1.077E-3</v>
      </c>
      <c r="AR35" s="93">
        <v>-1.451E-3</v>
      </c>
      <c r="AS35" s="93">
        <v>-4.1289999999999999E-3</v>
      </c>
      <c r="AT35" s="93">
        <v>-6.8499999999999995E-4</v>
      </c>
      <c r="AU35" s="93">
        <v>-1.3439999999999999E-3</v>
      </c>
      <c r="AV35" s="93">
        <v>-4.0340000000000003E-3</v>
      </c>
      <c r="AW35" s="93">
        <v>-0.11447400000000001</v>
      </c>
      <c r="AX35" s="93">
        <v>-6.5600000000000001E-4</v>
      </c>
      <c r="AY35" s="93">
        <v>-4.9059999999999998E-3</v>
      </c>
      <c r="AZ35" s="93">
        <v>-1.7539999999999999E-3</v>
      </c>
      <c r="BA35" s="93">
        <v>-1.196E-3</v>
      </c>
      <c r="BB35" s="93">
        <v>-1.4406E-2</v>
      </c>
      <c r="BC35" s="93">
        <v>-1.2932000000000001E-2</v>
      </c>
      <c r="BD35" s="93">
        <v>-1.9980000000000002E-3</v>
      </c>
      <c r="BE35" s="93">
        <v>-2.1280000000000001E-3</v>
      </c>
      <c r="BF35" s="93">
        <v>-9.9799999999999997E-4</v>
      </c>
      <c r="BG35" s="93">
        <v>-1.6483000000000001E-2</v>
      </c>
      <c r="BH35" s="93">
        <v>-1.243E-3</v>
      </c>
      <c r="BI35" s="93">
        <v>-3.954E-3</v>
      </c>
      <c r="BJ35" s="93">
        <v>-3.2439999999999999E-3</v>
      </c>
      <c r="BK35" s="93">
        <v>-5.1900000000000002E-3</v>
      </c>
      <c r="BL35" s="93">
        <v>-1.833E-3</v>
      </c>
      <c r="BM35" s="93">
        <v>-2.2780000000000001E-3</v>
      </c>
      <c r="BN35" s="93">
        <v>-1.3799999999999999E-3</v>
      </c>
      <c r="BO35" s="93">
        <v>-1.957E-3</v>
      </c>
      <c r="BP35" s="93">
        <v>-4.2770000000000004E-3</v>
      </c>
      <c r="BQ35" s="93">
        <v>-4.64E-4</v>
      </c>
      <c r="BR35" s="93">
        <v>-3.545E-3</v>
      </c>
      <c r="BS35" s="93">
        <v>-2.7039999999999998E-3</v>
      </c>
      <c r="BT35" s="93">
        <v>-2.8400000000000002E-4</v>
      </c>
    </row>
    <row r="36" spans="1:72" x14ac:dyDescent="0.25">
      <c r="A36" s="93" t="s">
        <v>248</v>
      </c>
      <c r="B36" s="93" t="s">
        <v>249</v>
      </c>
      <c r="C36" s="93">
        <v>-2.7759999999999998E-3</v>
      </c>
      <c r="D36" s="104">
        <v>-3.8000000000000002E-5</v>
      </c>
      <c r="E36" s="104">
        <v>3.0000000000000001E-6</v>
      </c>
      <c r="F36" s="104">
        <v>4.1E-5</v>
      </c>
      <c r="G36" s="104">
        <v>-1.2999999999999999E-5</v>
      </c>
      <c r="H36" s="104">
        <v>-4.6E-5</v>
      </c>
      <c r="I36" s="104">
        <v>3.8000000000000002E-5</v>
      </c>
      <c r="J36" s="104">
        <v>-2.0699999999999999E-4</v>
      </c>
      <c r="K36" s="104">
        <v>-1.4799999999999999E-4</v>
      </c>
      <c r="L36" s="104">
        <v>-1.5989999999999999E-3</v>
      </c>
      <c r="M36" s="104">
        <v>-9.0000000000000006E-5</v>
      </c>
      <c r="N36" s="104">
        <v>-1.9000000000000001E-4</v>
      </c>
      <c r="O36" s="104">
        <v>-5.1E-5</v>
      </c>
      <c r="P36" s="104">
        <v>-5.7000000000000003E-5</v>
      </c>
      <c r="Q36" s="104">
        <v>2.52E-4</v>
      </c>
      <c r="R36" s="104">
        <v>-4.5000000000000003E-5</v>
      </c>
      <c r="S36" s="104">
        <v>-1.92E-4</v>
      </c>
      <c r="T36" s="104">
        <v>-3.9999999999999998E-6</v>
      </c>
      <c r="U36" s="104">
        <v>3.0000000000000001E-5</v>
      </c>
      <c r="V36" s="104">
        <v>1.5200000000000001E-4</v>
      </c>
      <c r="W36" s="104">
        <v>-5.1999999999999997E-5</v>
      </c>
      <c r="X36" s="104">
        <v>-1.3999999999999999E-4</v>
      </c>
      <c r="Y36" s="104">
        <v>-1.7000000000000001E-4</v>
      </c>
      <c r="Z36" s="104">
        <v>1.8900000000000001E-4</v>
      </c>
      <c r="AA36" s="104">
        <v>-8.2000000000000001E-5</v>
      </c>
      <c r="AB36" s="104">
        <v>6.2000000000000003E-5</v>
      </c>
      <c r="AC36" s="104">
        <v>-2.8E-5</v>
      </c>
      <c r="AD36" s="104">
        <v>-8.7000000000000001E-5</v>
      </c>
      <c r="AE36" s="104">
        <v>-9.9999999999999995E-7</v>
      </c>
      <c r="AF36" s="104">
        <v>-2.0000000000000002E-5</v>
      </c>
      <c r="AG36" s="104">
        <v>-3.4299999999999999E-4</v>
      </c>
      <c r="AH36" s="104">
        <v>8.7000000000000001E-5</v>
      </c>
      <c r="AI36" s="104">
        <v>-2.9E-5</v>
      </c>
      <c r="AL36" s="93" t="s">
        <v>248</v>
      </c>
      <c r="AM36" s="93" t="s">
        <v>249</v>
      </c>
      <c r="AN36" s="93">
        <v>-2.7759999999999998E-3</v>
      </c>
      <c r="AO36" s="93">
        <v>-3.8000000000000002E-5</v>
      </c>
      <c r="AP36" s="93">
        <v>3.0000000000000001E-6</v>
      </c>
      <c r="AQ36" s="93">
        <v>4.1E-5</v>
      </c>
      <c r="AR36" s="93">
        <v>-1.2999999999999999E-5</v>
      </c>
      <c r="AS36" s="93">
        <v>-4.6E-5</v>
      </c>
      <c r="AT36" s="93">
        <v>3.8000000000000002E-5</v>
      </c>
      <c r="AU36" s="93">
        <v>-2.0699999999999999E-4</v>
      </c>
      <c r="AV36" s="93">
        <v>-1.4799999999999999E-4</v>
      </c>
      <c r="AW36" s="93">
        <v>-1.5989999999999999E-3</v>
      </c>
      <c r="AX36" s="93">
        <v>-9.0000000000000006E-5</v>
      </c>
      <c r="AY36" s="93">
        <v>-1.9000000000000001E-4</v>
      </c>
      <c r="AZ36" s="93">
        <v>-5.1E-5</v>
      </c>
      <c r="BA36" s="93">
        <v>-5.7000000000000003E-5</v>
      </c>
      <c r="BB36" s="93">
        <v>2.52E-4</v>
      </c>
      <c r="BC36" s="93">
        <v>-4.5000000000000003E-5</v>
      </c>
      <c r="BD36" s="93">
        <v>-1.92E-4</v>
      </c>
      <c r="BE36" s="93">
        <v>-3.9999999999999998E-6</v>
      </c>
      <c r="BF36" s="93">
        <v>3.0000000000000001E-5</v>
      </c>
      <c r="BG36" s="93">
        <v>1.5200000000000001E-4</v>
      </c>
      <c r="BH36" s="93">
        <v>-5.1999999999999997E-5</v>
      </c>
      <c r="BI36" s="93">
        <v>-1.3999999999999999E-4</v>
      </c>
      <c r="BJ36" s="93">
        <v>-1.7000000000000001E-4</v>
      </c>
      <c r="BK36" s="93">
        <v>1.8900000000000001E-4</v>
      </c>
      <c r="BL36" s="93">
        <v>-8.2000000000000001E-5</v>
      </c>
      <c r="BM36" s="93">
        <v>6.2000000000000003E-5</v>
      </c>
      <c r="BN36" s="93">
        <v>-2.8E-5</v>
      </c>
      <c r="BO36" s="93">
        <v>-8.7000000000000001E-5</v>
      </c>
      <c r="BP36" s="93">
        <v>-9.9999999999999995E-7</v>
      </c>
      <c r="BQ36" s="93">
        <v>-2.0000000000000002E-5</v>
      </c>
      <c r="BR36" s="93">
        <v>-3.4299999999999999E-4</v>
      </c>
      <c r="BS36" s="93">
        <v>8.7000000000000001E-5</v>
      </c>
      <c r="BT36" s="93">
        <v>-2.9E-5</v>
      </c>
    </row>
    <row r="37" spans="1:72" x14ac:dyDescent="0.25">
      <c r="A37" s="93" t="s">
        <v>250</v>
      </c>
      <c r="B37" s="93" t="s">
        <v>251</v>
      </c>
      <c r="C37" s="93">
        <v>-9.7638000000000003E-2</v>
      </c>
      <c r="D37" s="105">
        <v>-4.2999999999999999E-4</v>
      </c>
      <c r="E37" s="105">
        <v>-1.4940000000000001E-3</v>
      </c>
      <c r="F37" s="105">
        <v>-4.6900000000000002E-4</v>
      </c>
      <c r="G37" s="105">
        <v>-4.84E-4</v>
      </c>
      <c r="H37" s="105">
        <v>-1.129E-3</v>
      </c>
      <c r="I37" s="105">
        <v>-2.7799999999999998E-4</v>
      </c>
      <c r="J37" s="105">
        <v>-7.3499999999999998E-4</v>
      </c>
      <c r="K37" s="105">
        <v>-1.17E-3</v>
      </c>
      <c r="L37" s="105">
        <v>-5.3176000000000001E-2</v>
      </c>
      <c r="M37" s="105">
        <v>-1.3200000000000001E-4</v>
      </c>
      <c r="N37" s="105">
        <v>-1.9940000000000001E-3</v>
      </c>
      <c r="O37" s="105">
        <v>-9.6599999999999995E-4</v>
      </c>
      <c r="P37" s="105">
        <v>-5.2700000000000002E-4</v>
      </c>
      <c r="Q37" s="105">
        <v>-7.757E-3</v>
      </c>
      <c r="R37" s="105">
        <v>-6.8859999999999998E-3</v>
      </c>
      <c r="S37" s="105">
        <v>-9.9599999999999992E-4</v>
      </c>
      <c r="T37" s="105">
        <v>-1.0989999999999999E-3</v>
      </c>
      <c r="U37" s="105">
        <v>-4.8500000000000003E-4</v>
      </c>
      <c r="V37" s="105">
        <v>-3.9750000000000002E-3</v>
      </c>
      <c r="W37" s="105">
        <v>-7.5600000000000005E-4</v>
      </c>
      <c r="X37" s="105">
        <v>-2.1570000000000001E-3</v>
      </c>
      <c r="Y37" s="105">
        <v>-1.1900000000000001E-3</v>
      </c>
      <c r="Z37" s="105">
        <v>-2.993E-3</v>
      </c>
      <c r="AA37" s="105">
        <v>-7.1599999999999995E-4</v>
      </c>
      <c r="AB37" s="105">
        <v>-1.0759999999999999E-3</v>
      </c>
      <c r="AC37" s="105">
        <v>4.0900000000000002E-4</v>
      </c>
      <c r="AD37" s="105">
        <v>-5.9199999999999997E-4</v>
      </c>
      <c r="AE37" s="105">
        <v>-1.356E-3</v>
      </c>
      <c r="AF37" s="105">
        <v>-2.2800000000000001E-4</v>
      </c>
      <c r="AG37" s="105">
        <v>-1.4430000000000001E-3</v>
      </c>
      <c r="AH37" s="105">
        <v>-1.382E-3</v>
      </c>
      <c r="AI37" s="105">
        <v>2.5000000000000001E-5</v>
      </c>
      <c r="AL37" s="93" t="s">
        <v>250</v>
      </c>
      <c r="AM37" s="93" t="s">
        <v>251</v>
      </c>
      <c r="AN37" s="93">
        <v>-9.7638000000000003E-2</v>
      </c>
      <c r="AO37" s="93">
        <v>-4.2999999999999999E-4</v>
      </c>
      <c r="AP37" s="93">
        <v>-1.4940000000000001E-3</v>
      </c>
      <c r="AQ37" s="93">
        <v>-4.6900000000000002E-4</v>
      </c>
      <c r="AR37" s="93">
        <v>-4.84E-4</v>
      </c>
      <c r="AS37" s="93">
        <v>-1.129E-3</v>
      </c>
      <c r="AT37" s="93">
        <v>-2.7799999999999998E-4</v>
      </c>
      <c r="AU37" s="93">
        <v>-7.3499999999999998E-4</v>
      </c>
      <c r="AV37" s="93">
        <v>-1.17E-3</v>
      </c>
      <c r="AW37" s="93">
        <v>-5.3176000000000001E-2</v>
      </c>
      <c r="AX37" s="93">
        <v>-1.3200000000000001E-4</v>
      </c>
      <c r="AY37" s="93">
        <v>-1.9940000000000001E-3</v>
      </c>
      <c r="AZ37" s="93">
        <v>-9.6599999999999995E-4</v>
      </c>
      <c r="BA37" s="93">
        <v>-5.2700000000000002E-4</v>
      </c>
      <c r="BB37" s="93">
        <v>-7.757E-3</v>
      </c>
      <c r="BC37" s="93">
        <v>-6.8859999999999998E-3</v>
      </c>
      <c r="BD37" s="93">
        <v>-9.9599999999999992E-4</v>
      </c>
      <c r="BE37" s="93">
        <v>-1.0989999999999999E-3</v>
      </c>
      <c r="BF37" s="93">
        <v>-4.8500000000000003E-4</v>
      </c>
      <c r="BG37" s="93">
        <v>-3.9750000000000002E-3</v>
      </c>
      <c r="BH37" s="93">
        <v>-7.5600000000000005E-4</v>
      </c>
      <c r="BI37" s="93">
        <v>-2.1570000000000001E-3</v>
      </c>
      <c r="BJ37" s="93">
        <v>-1.1900000000000001E-3</v>
      </c>
      <c r="BK37" s="93">
        <v>-2.993E-3</v>
      </c>
      <c r="BL37" s="93">
        <v>-7.1599999999999995E-4</v>
      </c>
      <c r="BM37" s="93">
        <v>-1.0759999999999999E-3</v>
      </c>
      <c r="BN37" s="93">
        <v>4.0900000000000002E-4</v>
      </c>
      <c r="BO37" s="93">
        <v>-5.9199999999999997E-4</v>
      </c>
      <c r="BP37" s="93">
        <v>-1.356E-3</v>
      </c>
      <c r="BQ37" s="93">
        <v>-2.2800000000000001E-4</v>
      </c>
      <c r="BR37" s="93">
        <v>-1.4430000000000001E-3</v>
      </c>
      <c r="BS37" s="93">
        <v>-1.382E-3</v>
      </c>
      <c r="BT37" s="93">
        <v>2.5000000000000001E-5</v>
      </c>
    </row>
    <row r="38" spans="1:72" x14ac:dyDescent="0.25">
      <c r="A38" s="93" t="s">
        <v>252</v>
      </c>
      <c r="B38" s="93" t="s">
        <v>253</v>
      </c>
      <c r="C38" s="93">
        <v>-0.39011099999999999</v>
      </c>
      <c r="D38" s="106">
        <v>-2.2690000000000002E-3</v>
      </c>
      <c r="E38" s="106">
        <v>-7.2919999999999999E-3</v>
      </c>
      <c r="F38" s="106">
        <v>-2.1749999999999999E-3</v>
      </c>
      <c r="G38" s="106">
        <v>-2.3419999999999999E-3</v>
      </c>
      <c r="H38" s="106">
        <v>-6.1749999999999999E-3</v>
      </c>
      <c r="I38" s="106">
        <v>-1.462E-3</v>
      </c>
      <c r="J38" s="106">
        <v>-3.9379999999999997E-3</v>
      </c>
      <c r="K38" s="106">
        <v>-6.3720000000000001E-3</v>
      </c>
      <c r="L38" s="106">
        <v>-0.19602700000000001</v>
      </c>
      <c r="M38" s="106">
        <v>-1.91E-3</v>
      </c>
      <c r="N38" s="106">
        <v>-8.5059999999999997E-3</v>
      </c>
      <c r="O38" s="106">
        <v>-5.254E-3</v>
      </c>
      <c r="P38" s="106">
        <v>-2.261E-3</v>
      </c>
      <c r="Q38" s="106">
        <v>-2.3286999999999999E-2</v>
      </c>
      <c r="R38" s="106">
        <v>-2.1402999999999998E-2</v>
      </c>
      <c r="S38" s="106">
        <v>-5.0769999999999999E-3</v>
      </c>
      <c r="T38" s="106">
        <v>-3.522E-3</v>
      </c>
      <c r="U38" s="106">
        <v>-2.2439999999999999E-3</v>
      </c>
      <c r="V38" s="106">
        <v>-2.7718E-2</v>
      </c>
      <c r="W38" s="106">
        <v>-3.1849999999999999E-3</v>
      </c>
      <c r="X38" s="106">
        <v>-7.234E-3</v>
      </c>
      <c r="Y38" s="106">
        <v>-6.4260000000000003E-3</v>
      </c>
      <c r="Z38" s="106">
        <v>-7.2449999999999997E-3</v>
      </c>
      <c r="AA38" s="106">
        <v>-3.3969999999999998E-3</v>
      </c>
      <c r="AB38" s="106">
        <v>-5.1209999999999997E-3</v>
      </c>
      <c r="AC38" s="106">
        <v>-4.2700000000000004E-3</v>
      </c>
      <c r="AD38" s="106">
        <v>-3.4619999999999998E-3</v>
      </c>
      <c r="AE38" s="106">
        <v>-6.365E-3</v>
      </c>
      <c r="AF38" s="106">
        <v>-9.1200000000000005E-4</v>
      </c>
      <c r="AG38" s="106">
        <v>-7.2040000000000003E-3</v>
      </c>
      <c r="AH38" s="106">
        <v>-4.5440000000000003E-3</v>
      </c>
      <c r="AI38" s="106">
        <v>-1.5100000000000001E-3</v>
      </c>
      <c r="AL38" s="93" t="s">
        <v>252</v>
      </c>
      <c r="AM38" s="93" t="s">
        <v>253</v>
      </c>
      <c r="AN38" s="93">
        <v>-0.39011099999999999</v>
      </c>
      <c r="AO38" s="93">
        <v>-2.2690000000000002E-3</v>
      </c>
      <c r="AP38" s="93">
        <v>-7.2919999999999999E-3</v>
      </c>
      <c r="AQ38" s="93">
        <v>-2.1749999999999999E-3</v>
      </c>
      <c r="AR38" s="93">
        <v>-2.3419999999999999E-3</v>
      </c>
      <c r="AS38" s="93">
        <v>-6.1749999999999999E-3</v>
      </c>
      <c r="AT38" s="93">
        <v>-1.462E-3</v>
      </c>
      <c r="AU38" s="93">
        <v>-3.9379999999999997E-3</v>
      </c>
      <c r="AV38" s="93">
        <v>-6.3720000000000001E-3</v>
      </c>
      <c r="AW38" s="93">
        <v>-0.19602700000000001</v>
      </c>
      <c r="AX38" s="93">
        <v>-1.91E-3</v>
      </c>
      <c r="AY38" s="93">
        <v>-8.5059999999999997E-3</v>
      </c>
      <c r="AZ38" s="93">
        <v>-5.254E-3</v>
      </c>
      <c r="BA38" s="93">
        <v>-2.261E-3</v>
      </c>
      <c r="BB38" s="93">
        <v>-2.3286999999999999E-2</v>
      </c>
      <c r="BC38" s="93">
        <v>-2.1402999999999998E-2</v>
      </c>
      <c r="BD38" s="93">
        <v>-5.0769999999999999E-3</v>
      </c>
      <c r="BE38" s="93">
        <v>-3.522E-3</v>
      </c>
      <c r="BF38" s="93">
        <v>-2.2439999999999999E-3</v>
      </c>
      <c r="BG38" s="93">
        <v>-2.7718E-2</v>
      </c>
      <c r="BH38" s="93">
        <v>-3.1849999999999999E-3</v>
      </c>
      <c r="BI38" s="93">
        <v>-7.234E-3</v>
      </c>
      <c r="BJ38" s="93">
        <v>-6.4260000000000003E-3</v>
      </c>
      <c r="BK38" s="93">
        <v>-7.2449999999999997E-3</v>
      </c>
      <c r="BL38" s="93">
        <v>-3.3969999999999998E-3</v>
      </c>
      <c r="BM38" s="93">
        <v>-5.1209999999999997E-3</v>
      </c>
      <c r="BN38" s="93">
        <v>-4.2700000000000004E-3</v>
      </c>
      <c r="BO38" s="93">
        <v>-3.4619999999999998E-3</v>
      </c>
      <c r="BP38" s="93">
        <v>-6.365E-3</v>
      </c>
      <c r="BQ38" s="93">
        <v>-9.1200000000000005E-4</v>
      </c>
      <c r="BR38" s="93">
        <v>-7.2040000000000003E-3</v>
      </c>
      <c r="BS38" s="93">
        <v>-4.5440000000000003E-3</v>
      </c>
      <c r="BT38" s="93">
        <v>-1.5100000000000001E-3</v>
      </c>
    </row>
    <row r="39" spans="1:72" x14ac:dyDescent="0.25">
      <c r="A39" s="93" t="s">
        <v>254</v>
      </c>
      <c r="B39" s="93" t="s">
        <v>255</v>
      </c>
      <c r="C39" s="93">
        <v>-0.37305899999999997</v>
      </c>
      <c r="D39" s="106">
        <v>-2.2000000000000001E-3</v>
      </c>
      <c r="E39" s="106">
        <v>-7.3070000000000001E-3</v>
      </c>
      <c r="F39" s="106">
        <v>-1.7830000000000001E-3</v>
      </c>
      <c r="G39" s="106">
        <v>-2.32E-3</v>
      </c>
      <c r="H39" s="106">
        <v>-6.1929999999999997E-3</v>
      </c>
      <c r="I39" s="106">
        <v>-1.1280000000000001E-3</v>
      </c>
      <c r="J39" s="106">
        <v>-2.562E-3</v>
      </c>
      <c r="K39" s="106">
        <v>-6.4380000000000001E-3</v>
      </c>
      <c r="L39" s="106">
        <v>-0.19111900000000001</v>
      </c>
      <c r="M39" s="106">
        <v>-1.702E-3</v>
      </c>
      <c r="N39" s="106">
        <v>-8.3829999999999998E-3</v>
      </c>
      <c r="O39" s="106">
        <v>-2.552E-3</v>
      </c>
      <c r="P39" s="106">
        <v>-2.104E-3</v>
      </c>
      <c r="Q39" s="106">
        <v>-2.2703000000000001E-2</v>
      </c>
      <c r="R39" s="106">
        <v>-2.0101999999999998E-2</v>
      </c>
      <c r="S39" s="106">
        <v>-3.8549999999999999E-3</v>
      </c>
      <c r="T39" s="106">
        <v>-3.1619999999999999E-3</v>
      </c>
      <c r="U39" s="106">
        <v>-1.4300000000000001E-3</v>
      </c>
      <c r="V39" s="106">
        <v>-2.8861000000000001E-2</v>
      </c>
      <c r="W39" s="106">
        <v>-2.366E-3</v>
      </c>
      <c r="X39" s="106">
        <v>-7.0289999999999997E-3</v>
      </c>
      <c r="Y39" s="106">
        <v>-6.3569999999999998E-3</v>
      </c>
      <c r="Z39" s="106">
        <v>-6.6389999999999999E-3</v>
      </c>
      <c r="AA39" s="106">
        <v>-3.2169999999999998E-3</v>
      </c>
      <c r="AB39" s="106">
        <v>-4.4470000000000004E-3</v>
      </c>
      <c r="AC39" s="106">
        <v>-4.1409999999999997E-3</v>
      </c>
      <c r="AD39" s="106">
        <v>-3.4380000000000001E-3</v>
      </c>
      <c r="AE39" s="106">
        <v>-6.4270000000000004E-3</v>
      </c>
      <c r="AF39" s="106">
        <v>-7.8399999999999997E-4</v>
      </c>
      <c r="AG39" s="106">
        <v>-6.9760000000000004E-3</v>
      </c>
      <c r="AH39" s="106">
        <v>-4.287E-3</v>
      </c>
      <c r="AI39" s="106">
        <v>-1.0460000000000001E-3</v>
      </c>
      <c r="AL39" s="93" t="s">
        <v>254</v>
      </c>
      <c r="AM39" s="93" t="s">
        <v>255</v>
      </c>
      <c r="AN39" s="93">
        <v>-0.37305899999999997</v>
      </c>
      <c r="AO39" s="93">
        <v>-2.2000000000000001E-3</v>
      </c>
      <c r="AP39" s="93">
        <v>-7.3070000000000001E-3</v>
      </c>
      <c r="AQ39" s="93">
        <v>-1.7830000000000001E-3</v>
      </c>
      <c r="AR39" s="93">
        <v>-2.32E-3</v>
      </c>
      <c r="AS39" s="93">
        <v>-6.1929999999999997E-3</v>
      </c>
      <c r="AT39" s="93">
        <v>-1.1280000000000001E-3</v>
      </c>
      <c r="AU39" s="93">
        <v>-2.562E-3</v>
      </c>
      <c r="AV39" s="93">
        <v>-6.4380000000000001E-3</v>
      </c>
      <c r="AW39" s="93">
        <v>-0.19111900000000001</v>
      </c>
      <c r="AX39" s="93">
        <v>-1.702E-3</v>
      </c>
      <c r="AY39" s="93">
        <v>-8.3829999999999998E-3</v>
      </c>
      <c r="AZ39" s="93">
        <v>-2.552E-3</v>
      </c>
      <c r="BA39" s="93">
        <v>-2.104E-3</v>
      </c>
      <c r="BB39" s="93">
        <v>-2.2703000000000001E-2</v>
      </c>
      <c r="BC39" s="93">
        <v>-2.0101999999999998E-2</v>
      </c>
      <c r="BD39" s="93">
        <v>-3.8549999999999999E-3</v>
      </c>
      <c r="BE39" s="93">
        <v>-3.1619999999999999E-3</v>
      </c>
      <c r="BF39" s="93">
        <v>-1.4300000000000001E-3</v>
      </c>
      <c r="BG39" s="93">
        <v>-2.8861000000000001E-2</v>
      </c>
      <c r="BH39" s="93">
        <v>-2.366E-3</v>
      </c>
      <c r="BI39" s="93">
        <v>-7.0289999999999997E-3</v>
      </c>
      <c r="BJ39" s="93">
        <v>-6.3569999999999998E-3</v>
      </c>
      <c r="BK39" s="93">
        <v>-6.6389999999999999E-3</v>
      </c>
      <c r="BL39" s="93">
        <v>-3.2169999999999998E-3</v>
      </c>
      <c r="BM39" s="93">
        <v>-4.4470000000000004E-3</v>
      </c>
      <c r="BN39" s="93">
        <v>-4.1409999999999997E-3</v>
      </c>
      <c r="BO39" s="93">
        <v>-3.4380000000000001E-3</v>
      </c>
      <c r="BP39" s="93">
        <v>-6.4270000000000004E-3</v>
      </c>
      <c r="BQ39" s="93">
        <v>-7.8399999999999997E-4</v>
      </c>
      <c r="BR39" s="93">
        <v>-6.9760000000000004E-3</v>
      </c>
      <c r="BS39" s="93">
        <v>-4.287E-3</v>
      </c>
      <c r="BT39" s="93">
        <v>-1.0460000000000001E-3</v>
      </c>
    </row>
    <row r="40" spans="1:72" x14ac:dyDescent="0.25">
      <c r="A40" s="93" t="s">
        <v>256</v>
      </c>
      <c r="B40" s="93" t="s">
        <v>257</v>
      </c>
      <c r="C40" s="93">
        <v>-9.4777E-2</v>
      </c>
      <c r="D40" s="106">
        <v>-8.4800000000000001E-4</v>
      </c>
      <c r="E40" s="106">
        <v>-2.444E-3</v>
      </c>
      <c r="F40" s="106">
        <v>-2.81E-4</v>
      </c>
      <c r="G40" s="106">
        <v>1.7700000000000001E-3</v>
      </c>
      <c r="H40" s="106">
        <v>-2.8869999999999998E-3</v>
      </c>
      <c r="I40" s="106">
        <v>-3.6200000000000002E-4</v>
      </c>
      <c r="J40" s="106">
        <v>2.2800000000000001E-4</v>
      </c>
      <c r="K40" s="106">
        <v>-2.7200000000000002E-3</v>
      </c>
      <c r="L40" s="106">
        <v>-4.1245999999999998E-2</v>
      </c>
      <c r="M40" s="106">
        <v>-1.2539999999999999E-3</v>
      </c>
      <c r="N40" s="106">
        <v>-2.2950000000000002E-3</v>
      </c>
      <c r="O40" s="106">
        <v>-4.9899999999999999E-4</v>
      </c>
      <c r="P40" s="106">
        <v>-4.7100000000000001E-4</v>
      </c>
      <c r="Q40" s="106">
        <v>-6.1960000000000001E-3</v>
      </c>
      <c r="R40" s="106">
        <v>-3.771E-3</v>
      </c>
      <c r="S40" s="106">
        <v>-8.0800000000000002E-4</v>
      </c>
      <c r="T40" s="106">
        <v>-6.3400000000000001E-4</v>
      </c>
      <c r="U40" s="106">
        <v>-3.2699999999999998E-4</v>
      </c>
      <c r="V40" s="106">
        <v>-1.324E-2</v>
      </c>
      <c r="W40" s="106">
        <v>-2.7700000000000001E-4</v>
      </c>
      <c r="X40" s="106">
        <v>-1.9239999999999999E-3</v>
      </c>
      <c r="Y40" s="106">
        <v>-2.5149999999999999E-3</v>
      </c>
      <c r="Z40" s="106">
        <v>-8.1300000000000003E-4</v>
      </c>
      <c r="AA40" s="106">
        <v>-1.3760000000000001E-3</v>
      </c>
      <c r="AB40" s="106">
        <v>-1.7110000000000001E-3</v>
      </c>
      <c r="AC40" s="106">
        <v>-5.2519999999999997E-3</v>
      </c>
      <c r="AD40" s="106">
        <v>1.34E-3</v>
      </c>
      <c r="AE40" s="106">
        <v>-2.0110000000000002E-3</v>
      </c>
      <c r="AF40" s="106">
        <v>-1.4799999999999999E-4</v>
      </c>
      <c r="AG40" s="106">
        <v>-4.8500000000000003E-4</v>
      </c>
      <c r="AH40" s="106">
        <v>-4.44E-4</v>
      </c>
      <c r="AI40" s="106">
        <v>-8.7699999999999996E-4</v>
      </c>
      <c r="AL40" s="93" t="s">
        <v>256</v>
      </c>
      <c r="AM40" s="93" t="s">
        <v>257</v>
      </c>
      <c r="AN40" s="93">
        <v>-9.4777E-2</v>
      </c>
      <c r="AO40" s="93">
        <v>-8.4800000000000001E-4</v>
      </c>
      <c r="AP40" s="93">
        <v>-2.444E-3</v>
      </c>
      <c r="AQ40" s="93">
        <v>-2.81E-4</v>
      </c>
      <c r="AR40" s="93">
        <v>1.7700000000000001E-3</v>
      </c>
      <c r="AS40" s="93">
        <v>-2.8869999999999998E-3</v>
      </c>
      <c r="AT40" s="93">
        <v>-3.6200000000000002E-4</v>
      </c>
      <c r="AU40" s="93">
        <v>2.2800000000000001E-4</v>
      </c>
      <c r="AV40" s="93">
        <v>-2.7200000000000002E-3</v>
      </c>
      <c r="AW40" s="93">
        <v>-4.1245999999999998E-2</v>
      </c>
      <c r="AX40" s="93">
        <v>-1.2539999999999999E-3</v>
      </c>
      <c r="AY40" s="93">
        <v>-2.2950000000000002E-3</v>
      </c>
      <c r="AZ40" s="93">
        <v>-4.9899999999999999E-4</v>
      </c>
      <c r="BA40" s="93">
        <v>-4.7100000000000001E-4</v>
      </c>
      <c r="BB40" s="93">
        <v>-6.1960000000000001E-3</v>
      </c>
      <c r="BC40" s="93">
        <v>-3.771E-3</v>
      </c>
      <c r="BD40" s="93">
        <v>-8.0800000000000002E-4</v>
      </c>
      <c r="BE40" s="93">
        <v>-6.3400000000000001E-4</v>
      </c>
      <c r="BF40" s="93">
        <v>-3.2699999999999998E-4</v>
      </c>
      <c r="BG40" s="93">
        <v>-1.324E-2</v>
      </c>
      <c r="BH40" s="93">
        <v>-2.7700000000000001E-4</v>
      </c>
      <c r="BI40" s="93">
        <v>-1.9239999999999999E-3</v>
      </c>
      <c r="BJ40" s="93">
        <v>-2.5149999999999999E-3</v>
      </c>
      <c r="BK40" s="93">
        <v>-8.1300000000000003E-4</v>
      </c>
      <c r="BL40" s="93">
        <v>-1.3760000000000001E-3</v>
      </c>
      <c r="BM40" s="93">
        <v>-1.7110000000000001E-3</v>
      </c>
      <c r="BN40" s="93">
        <v>-5.2519999999999997E-3</v>
      </c>
      <c r="BO40" s="93">
        <v>1.34E-3</v>
      </c>
      <c r="BP40" s="93">
        <v>-2.0110000000000002E-3</v>
      </c>
      <c r="BQ40" s="93">
        <v>-1.4799999999999999E-4</v>
      </c>
      <c r="BR40" s="93">
        <v>-4.8500000000000003E-4</v>
      </c>
      <c r="BS40" s="93">
        <v>-4.44E-4</v>
      </c>
      <c r="BT40" s="93">
        <v>-8.7699999999999996E-4</v>
      </c>
    </row>
    <row r="41" spans="1:72" x14ac:dyDescent="0.25">
      <c r="A41" s="93" t="s">
        <v>258</v>
      </c>
      <c r="B41" s="93" t="s">
        <v>259</v>
      </c>
      <c r="C41" s="93">
        <v>-0.130577</v>
      </c>
      <c r="D41" s="106">
        <v>-6.7000000000000002E-4</v>
      </c>
      <c r="E41" s="106">
        <v>-1.642E-3</v>
      </c>
      <c r="F41" s="106">
        <v>-4.9600000000000002E-4</v>
      </c>
      <c r="G41" s="106">
        <v>-7.0500000000000001E-4</v>
      </c>
      <c r="H41" s="106">
        <v>-2.0960000000000002E-3</v>
      </c>
      <c r="I41" s="106">
        <v>-4.0999999999999999E-4</v>
      </c>
      <c r="J41" s="106">
        <v>-2.2130000000000001E-3</v>
      </c>
      <c r="K41" s="106">
        <v>-2.2929999999999999E-3</v>
      </c>
      <c r="L41" s="106">
        <v>-5.7176999999999999E-2</v>
      </c>
      <c r="M41" s="106">
        <v>-6.7900000000000002E-4</v>
      </c>
      <c r="N41" s="106">
        <v>-3.7789999999999998E-3</v>
      </c>
      <c r="O41" s="106">
        <v>-2.696E-3</v>
      </c>
      <c r="P41" s="106">
        <v>-9.3300000000000002E-4</v>
      </c>
      <c r="Q41" s="106">
        <v>-7.8519999999999996E-3</v>
      </c>
      <c r="R41" s="106">
        <v>-8.7810000000000006E-3</v>
      </c>
      <c r="S41" s="106">
        <v>-2.6849999999999999E-3</v>
      </c>
      <c r="T41" s="106">
        <v>-1.207E-3</v>
      </c>
      <c r="U41" s="106">
        <v>-8.8400000000000002E-4</v>
      </c>
      <c r="V41" s="106">
        <v>-1.0399E-2</v>
      </c>
      <c r="W41" s="106">
        <v>-1.6999999999999999E-3</v>
      </c>
      <c r="X41" s="106">
        <v>-3.6210000000000001E-3</v>
      </c>
      <c r="Y41" s="106">
        <v>-1.763E-3</v>
      </c>
      <c r="Z41" s="106">
        <v>-1.756E-3</v>
      </c>
      <c r="AA41" s="106">
        <v>-1.3699999999999999E-3</v>
      </c>
      <c r="AB41" s="106">
        <v>-2.0890000000000001E-3</v>
      </c>
      <c r="AC41" s="106">
        <v>-1.5889999999999999E-3</v>
      </c>
      <c r="AD41" s="106">
        <v>-9.7400000000000004E-4</v>
      </c>
      <c r="AE41" s="106">
        <v>-1.7589999999999999E-3</v>
      </c>
      <c r="AF41" s="106">
        <v>-4.5300000000000001E-4</v>
      </c>
      <c r="AG41" s="106">
        <v>-3.5070000000000001E-3</v>
      </c>
      <c r="AH41" s="106">
        <v>-1.4239999999999999E-3</v>
      </c>
      <c r="AI41" s="106">
        <v>-9.7300000000000002E-4</v>
      </c>
      <c r="AL41" s="93" t="s">
        <v>258</v>
      </c>
      <c r="AM41" s="93" t="s">
        <v>259</v>
      </c>
      <c r="AN41" s="93">
        <v>-0.130577</v>
      </c>
      <c r="AO41" s="93">
        <v>-6.7000000000000002E-4</v>
      </c>
      <c r="AP41" s="93">
        <v>-1.642E-3</v>
      </c>
      <c r="AQ41" s="93">
        <v>-4.9600000000000002E-4</v>
      </c>
      <c r="AR41" s="93">
        <v>-7.0500000000000001E-4</v>
      </c>
      <c r="AS41" s="93">
        <v>-2.0960000000000002E-3</v>
      </c>
      <c r="AT41" s="93">
        <v>-4.0999999999999999E-4</v>
      </c>
      <c r="AU41" s="93">
        <v>-2.2130000000000001E-3</v>
      </c>
      <c r="AV41" s="93">
        <v>-2.2929999999999999E-3</v>
      </c>
      <c r="AW41" s="93">
        <v>-5.7176999999999999E-2</v>
      </c>
      <c r="AX41" s="93">
        <v>-6.7900000000000002E-4</v>
      </c>
      <c r="AY41" s="93">
        <v>-3.7789999999999998E-3</v>
      </c>
      <c r="AZ41" s="93">
        <v>-2.696E-3</v>
      </c>
      <c r="BA41" s="93">
        <v>-9.3300000000000002E-4</v>
      </c>
      <c r="BB41" s="93">
        <v>-7.8519999999999996E-3</v>
      </c>
      <c r="BC41" s="93">
        <v>-8.7810000000000006E-3</v>
      </c>
      <c r="BD41" s="93">
        <v>-2.6849999999999999E-3</v>
      </c>
      <c r="BE41" s="93">
        <v>-1.207E-3</v>
      </c>
      <c r="BF41" s="93">
        <v>-8.8400000000000002E-4</v>
      </c>
      <c r="BG41" s="93">
        <v>-1.0399E-2</v>
      </c>
      <c r="BH41" s="93">
        <v>-1.6999999999999999E-3</v>
      </c>
      <c r="BI41" s="93">
        <v>-3.6210000000000001E-3</v>
      </c>
      <c r="BJ41" s="93">
        <v>-1.763E-3</v>
      </c>
      <c r="BK41" s="93">
        <v>-1.756E-3</v>
      </c>
      <c r="BL41" s="93">
        <v>-1.3699999999999999E-3</v>
      </c>
      <c r="BM41" s="93">
        <v>-2.0890000000000001E-3</v>
      </c>
      <c r="BN41" s="93">
        <v>-1.5889999999999999E-3</v>
      </c>
      <c r="BO41" s="93">
        <v>-9.7400000000000004E-4</v>
      </c>
      <c r="BP41" s="93">
        <v>-1.7589999999999999E-3</v>
      </c>
      <c r="BQ41" s="93">
        <v>-4.5300000000000001E-4</v>
      </c>
      <c r="BR41" s="93">
        <v>-3.5070000000000001E-3</v>
      </c>
      <c r="BS41" s="93">
        <v>-1.4239999999999999E-3</v>
      </c>
      <c r="BT41" s="93">
        <v>-9.7300000000000002E-4</v>
      </c>
    </row>
    <row r="42" spans="1:72" x14ac:dyDescent="0.25">
      <c r="A42" s="93" t="s">
        <v>260</v>
      </c>
      <c r="B42" s="93" t="s">
        <v>261</v>
      </c>
      <c r="C42" s="93">
        <v>-0.113494</v>
      </c>
      <c r="D42" s="93">
        <v>-6.02E-4</v>
      </c>
      <c r="E42" s="93">
        <v>-1.658E-3</v>
      </c>
      <c r="F42" s="93">
        <v>-1.0399999999999999E-4</v>
      </c>
      <c r="G42" s="93">
        <v>-6.8300000000000001E-4</v>
      </c>
      <c r="H42" s="93">
        <v>-2.1150000000000001E-3</v>
      </c>
      <c r="I42" s="93">
        <v>-7.6000000000000004E-5</v>
      </c>
      <c r="J42" s="93">
        <v>-8.3500000000000002E-4</v>
      </c>
      <c r="K42" s="93">
        <v>-2.3600000000000001E-3</v>
      </c>
      <c r="L42" s="93">
        <v>-5.2242999999999998E-2</v>
      </c>
      <c r="M42" s="93">
        <v>-4.6999999999999999E-4</v>
      </c>
      <c r="N42" s="93">
        <v>-3.6570000000000001E-3</v>
      </c>
      <c r="O42" s="93">
        <v>1.2E-5</v>
      </c>
      <c r="P42" s="93">
        <v>-7.7499999999999997E-4</v>
      </c>
      <c r="Q42" s="93">
        <v>-7.2690000000000003E-3</v>
      </c>
      <c r="R42" s="93">
        <v>-7.4770000000000001E-3</v>
      </c>
      <c r="S42" s="93">
        <v>-1.4610000000000001E-3</v>
      </c>
      <c r="T42" s="93">
        <v>-8.4699999999999999E-4</v>
      </c>
      <c r="U42" s="93">
        <v>-6.8999999999999997E-5</v>
      </c>
      <c r="V42" s="93">
        <v>-1.1547E-2</v>
      </c>
      <c r="W42" s="93">
        <v>-8.8000000000000003E-4</v>
      </c>
      <c r="X42" s="93">
        <v>-3.4169999999999999E-3</v>
      </c>
      <c r="Y42" s="93">
        <v>-1.694E-3</v>
      </c>
      <c r="Z42" s="93">
        <v>-1.1490000000000001E-3</v>
      </c>
      <c r="AA42" s="93">
        <v>-1.1900000000000001E-3</v>
      </c>
      <c r="AB42" s="93">
        <v>-1.4139999999999999E-3</v>
      </c>
      <c r="AC42" s="93">
        <v>-1.462E-3</v>
      </c>
      <c r="AD42" s="93">
        <v>-9.5E-4</v>
      </c>
      <c r="AE42" s="93">
        <v>-1.8209999999999999E-3</v>
      </c>
      <c r="AF42" s="93">
        <v>-3.2499999999999999E-4</v>
      </c>
      <c r="AG42" s="93">
        <v>-3.2789999999999998E-3</v>
      </c>
      <c r="AH42" s="93">
        <v>-1.168E-3</v>
      </c>
      <c r="AI42" s="93">
        <v>-5.0900000000000001E-4</v>
      </c>
      <c r="AL42" s="93" t="s">
        <v>260</v>
      </c>
      <c r="AM42" s="93" t="s">
        <v>261</v>
      </c>
      <c r="AN42" s="93">
        <v>-0.113494</v>
      </c>
      <c r="AO42" s="93">
        <v>-6.02E-4</v>
      </c>
      <c r="AP42" s="93">
        <v>-1.658E-3</v>
      </c>
      <c r="AQ42" s="93">
        <v>-1.0399999999999999E-4</v>
      </c>
      <c r="AR42" s="93">
        <v>-6.8300000000000001E-4</v>
      </c>
      <c r="AS42" s="93">
        <v>-2.1150000000000001E-3</v>
      </c>
      <c r="AT42" s="93">
        <v>-7.6000000000000004E-5</v>
      </c>
      <c r="AU42" s="93">
        <v>-8.3500000000000002E-4</v>
      </c>
      <c r="AV42" s="93">
        <v>-2.3600000000000001E-3</v>
      </c>
      <c r="AW42" s="93">
        <v>-5.2242999999999998E-2</v>
      </c>
      <c r="AX42" s="93">
        <v>-4.6999999999999999E-4</v>
      </c>
      <c r="AY42" s="93">
        <v>-3.6570000000000001E-3</v>
      </c>
      <c r="AZ42" s="93">
        <v>1.2E-5</v>
      </c>
      <c r="BA42" s="93">
        <v>-7.7499999999999997E-4</v>
      </c>
      <c r="BB42" s="93">
        <v>-7.2690000000000003E-3</v>
      </c>
      <c r="BC42" s="93">
        <v>-7.4770000000000001E-3</v>
      </c>
      <c r="BD42" s="93">
        <v>-1.4610000000000001E-3</v>
      </c>
      <c r="BE42" s="93">
        <v>-8.4699999999999999E-4</v>
      </c>
      <c r="BF42" s="93">
        <v>-6.8999999999999997E-5</v>
      </c>
      <c r="BG42" s="93">
        <v>-1.1547E-2</v>
      </c>
      <c r="BH42" s="93">
        <v>-8.8000000000000003E-4</v>
      </c>
      <c r="BI42" s="93">
        <v>-3.4169999999999999E-3</v>
      </c>
      <c r="BJ42" s="93">
        <v>-1.694E-3</v>
      </c>
      <c r="BK42" s="93">
        <v>-1.1490000000000001E-3</v>
      </c>
      <c r="BL42" s="93">
        <v>-1.1900000000000001E-3</v>
      </c>
      <c r="BM42" s="93">
        <v>-1.4139999999999999E-3</v>
      </c>
      <c r="BN42" s="93">
        <v>-1.462E-3</v>
      </c>
      <c r="BO42" s="93">
        <v>-9.5E-4</v>
      </c>
      <c r="BP42" s="93">
        <v>-1.8209999999999999E-3</v>
      </c>
      <c r="BQ42" s="93">
        <v>-3.2499999999999999E-4</v>
      </c>
      <c r="BR42" s="93">
        <v>-3.2789999999999998E-3</v>
      </c>
      <c r="BS42" s="93">
        <v>-1.168E-3</v>
      </c>
      <c r="BT42" s="93">
        <v>-5.0900000000000001E-4</v>
      </c>
    </row>
    <row r="43" spans="1:72" x14ac:dyDescent="0.25">
      <c r="A43" s="93" t="s">
        <v>262</v>
      </c>
      <c r="B43" s="93" t="s">
        <v>263</v>
      </c>
      <c r="C43" s="93">
        <v>0</v>
      </c>
      <c r="D43" s="93">
        <v>0</v>
      </c>
      <c r="E43" s="93">
        <v>0</v>
      </c>
      <c r="F43" s="93">
        <v>0</v>
      </c>
      <c r="G43" s="93">
        <v>0</v>
      </c>
      <c r="H43" s="93">
        <v>0</v>
      </c>
      <c r="I43" s="93">
        <v>0</v>
      </c>
      <c r="J43" s="93">
        <v>0</v>
      </c>
      <c r="K43" s="93">
        <v>0</v>
      </c>
      <c r="L43" s="93">
        <v>0</v>
      </c>
      <c r="M43" s="93">
        <v>0</v>
      </c>
      <c r="N43" s="93">
        <v>0</v>
      </c>
      <c r="O43" s="93">
        <v>0</v>
      </c>
      <c r="P43" s="93">
        <v>0</v>
      </c>
      <c r="Q43" s="93">
        <v>0</v>
      </c>
      <c r="R43" s="93">
        <v>0</v>
      </c>
      <c r="S43" s="93">
        <v>0</v>
      </c>
      <c r="T43" s="93">
        <v>0</v>
      </c>
      <c r="U43" s="93">
        <v>0</v>
      </c>
      <c r="V43" s="93">
        <v>0</v>
      </c>
      <c r="W43" s="93">
        <v>0</v>
      </c>
      <c r="X43" s="93">
        <v>0</v>
      </c>
      <c r="Y43" s="93">
        <v>0</v>
      </c>
      <c r="Z43" s="93">
        <v>0</v>
      </c>
      <c r="AA43" s="93">
        <v>0</v>
      </c>
      <c r="AB43" s="93">
        <v>0</v>
      </c>
      <c r="AC43" s="93">
        <v>0</v>
      </c>
      <c r="AD43" s="93">
        <v>0</v>
      </c>
      <c r="AE43" s="93">
        <v>0</v>
      </c>
      <c r="AF43" s="93">
        <v>0</v>
      </c>
      <c r="AG43" s="93">
        <v>0</v>
      </c>
      <c r="AH43" s="93">
        <v>0</v>
      </c>
      <c r="AI43" s="93">
        <v>0</v>
      </c>
      <c r="AL43" s="93" t="s">
        <v>262</v>
      </c>
      <c r="AM43" s="93" t="s">
        <v>263</v>
      </c>
      <c r="AN43" s="93">
        <v>0</v>
      </c>
      <c r="AO43" s="93">
        <v>0</v>
      </c>
      <c r="AP43" s="93">
        <v>0</v>
      </c>
      <c r="AQ43" s="93">
        <v>0</v>
      </c>
      <c r="AR43" s="93">
        <v>0</v>
      </c>
      <c r="AS43" s="93">
        <v>0</v>
      </c>
      <c r="AT43" s="93">
        <v>0</v>
      </c>
      <c r="AU43" s="93">
        <v>0</v>
      </c>
      <c r="AV43" s="93">
        <v>0</v>
      </c>
      <c r="AW43" s="93">
        <v>0</v>
      </c>
      <c r="AX43" s="93">
        <v>0</v>
      </c>
      <c r="AY43" s="93">
        <v>0</v>
      </c>
      <c r="AZ43" s="93">
        <v>0</v>
      </c>
      <c r="BA43" s="93">
        <v>0</v>
      </c>
      <c r="BB43" s="93">
        <v>0</v>
      </c>
      <c r="BC43" s="93">
        <v>0</v>
      </c>
      <c r="BD43" s="93">
        <v>0</v>
      </c>
      <c r="BE43" s="93">
        <v>0</v>
      </c>
      <c r="BF43" s="93">
        <v>0</v>
      </c>
      <c r="BG43" s="93">
        <v>0</v>
      </c>
      <c r="BH43" s="93">
        <v>0</v>
      </c>
      <c r="BI43" s="93">
        <v>0</v>
      </c>
      <c r="BJ43" s="93">
        <v>0</v>
      </c>
      <c r="BK43" s="93">
        <v>0</v>
      </c>
      <c r="BL43" s="93">
        <v>0</v>
      </c>
      <c r="BM43" s="93">
        <v>0</v>
      </c>
      <c r="BN43" s="93">
        <v>0</v>
      </c>
      <c r="BO43" s="93">
        <v>0</v>
      </c>
      <c r="BP43" s="93">
        <v>0</v>
      </c>
      <c r="BQ43" s="93">
        <v>0</v>
      </c>
      <c r="BR43" s="93">
        <v>0</v>
      </c>
      <c r="BS43" s="93">
        <v>0</v>
      </c>
      <c r="BT43" s="93">
        <v>0</v>
      </c>
    </row>
    <row r="44" spans="1:72" x14ac:dyDescent="0.25">
      <c r="A44" s="93" t="s">
        <v>264</v>
      </c>
      <c r="B44" s="93" t="s">
        <v>265</v>
      </c>
      <c r="C44" s="93">
        <v>-0.14687900000000001</v>
      </c>
      <c r="D44" s="93">
        <v>-9.0300000000000005E-4</v>
      </c>
      <c r="E44" s="93">
        <v>-3.9370000000000004E-3</v>
      </c>
      <c r="F44" s="93">
        <v>-1.477E-3</v>
      </c>
      <c r="G44" s="93">
        <v>-9.6299999999999999E-4</v>
      </c>
      <c r="H44" s="93">
        <v>-2.3760000000000001E-3</v>
      </c>
      <c r="I44" s="93">
        <v>-7.1299999999999998E-4</v>
      </c>
      <c r="J44" s="93">
        <v>-1.34E-4</v>
      </c>
      <c r="K44" s="93">
        <v>-2.81E-3</v>
      </c>
      <c r="L44" s="93">
        <v>-6.7509E-2</v>
      </c>
      <c r="M44" s="93">
        <v>-1.1590000000000001E-3</v>
      </c>
      <c r="N44" s="93">
        <v>-3.3779999999999999E-3</v>
      </c>
      <c r="O44" s="93">
        <v>-1.238E-3</v>
      </c>
      <c r="P44" s="93">
        <v>-8.9899999999999995E-4</v>
      </c>
      <c r="Q44" s="93">
        <v>-1.0094000000000001E-2</v>
      </c>
      <c r="R44" s="93">
        <v>-5.2940000000000001E-3</v>
      </c>
      <c r="S44" s="93">
        <v>-1.2750000000000001E-3</v>
      </c>
      <c r="T44" s="93">
        <v>-1.292E-3</v>
      </c>
      <c r="U44" s="93">
        <v>-6.6299999999999996E-4</v>
      </c>
      <c r="V44" s="93">
        <v>-1.5994000000000001E-2</v>
      </c>
      <c r="W44" s="93">
        <v>-1.116E-3</v>
      </c>
      <c r="X44" s="93">
        <v>-1.807E-3</v>
      </c>
      <c r="Y44" s="93">
        <v>-3.2030000000000001E-3</v>
      </c>
      <c r="Z44" s="93">
        <v>-2.9559999999999999E-3</v>
      </c>
      <c r="AA44" s="93">
        <v>-1.274E-3</v>
      </c>
      <c r="AB44" s="93">
        <v>-2.82E-3</v>
      </c>
      <c r="AC44" s="93">
        <v>-2.875E-3</v>
      </c>
      <c r="AD44" s="93">
        <v>-1.361E-3</v>
      </c>
      <c r="AE44" s="93">
        <v>-3.4020000000000001E-3</v>
      </c>
      <c r="AF44" s="93">
        <v>-1.9599999999999999E-4</v>
      </c>
      <c r="AG44" s="93">
        <v>-1.591E-3</v>
      </c>
      <c r="AH44" s="93">
        <v>-2.1410000000000001E-3</v>
      </c>
      <c r="AI44" s="93">
        <v>-2.6999999999999999E-5</v>
      </c>
      <c r="AL44" s="93" t="s">
        <v>264</v>
      </c>
      <c r="AM44" s="93" t="s">
        <v>265</v>
      </c>
      <c r="AN44" s="93">
        <v>-0.14687900000000001</v>
      </c>
      <c r="AO44" s="93">
        <v>-9.0300000000000005E-4</v>
      </c>
      <c r="AP44" s="93">
        <v>-3.9370000000000004E-3</v>
      </c>
      <c r="AQ44" s="93">
        <v>-1.477E-3</v>
      </c>
      <c r="AR44" s="93">
        <v>-9.6299999999999999E-4</v>
      </c>
      <c r="AS44" s="93">
        <v>-2.3760000000000001E-3</v>
      </c>
      <c r="AT44" s="93">
        <v>-7.1299999999999998E-4</v>
      </c>
      <c r="AU44" s="93">
        <v>-1.34E-4</v>
      </c>
      <c r="AV44" s="93">
        <v>-2.81E-3</v>
      </c>
      <c r="AW44" s="93">
        <v>-6.7509E-2</v>
      </c>
      <c r="AX44" s="93">
        <v>-1.1590000000000001E-3</v>
      </c>
      <c r="AY44" s="93">
        <v>-3.3779999999999999E-3</v>
      </c>
      <c r="AZ44" s="93">
        <v>-1.238E-3</v>
      </c>
      <c r="BA44" s="93">
        <v>-8.9899999999999995E-4</v>
      </c>
      <c r="BB44" s="93">
        <v>-1.0094000000000001E-2</v>
      </c>
      <c r="BC44" s="93">
        <v>-5.2940000000000001E-3</v>
      </c>
      <c r="BD44" s="93">
        <v>-1.2750000000000001E-3</v>
      </c>
      <c r="BE44" s="93">
        <v>-1.292E-3</v>
      </c>
      <c r="BF44" s="93">
        <v>-6.6299999999999996E-4</v>
      </c>
      <c r="BG44" s="93">
        <v>-1.5994000000000001E-2</v>
      </c>
      <c r="BH44" s="93">
        <v>-1.116E-3</v>
      </c>
      <c r="BI44" s="93">
        <v>-1.807E-3</v>
      </c>
      <c r="BJ44" s="93">
        <v>-3.2030000000000001E-3</v>
      </c>
      <c r="BK44" s="93">
        <v>-2.9559999999999999E-3</v>
      </c>
      <c r="BL44" s="93">
        <v>-1.274E-3</v>
      </c>
      <c r="BM44" s="93">
        <v>-2.82E-3</v>
      </c>
      <c r="BN44" s="93">
        <v>-2.875E-3</v>
      </c>
      <c r="BO44" s="93">
        <v>-1.361E-3</v>
      </c>
      <c r="BP44" s="93">
        <v>-3.4020000000000001E-3</v>
      </c>
      <c r="BQ44" s="93">
        <v>-1.9599999999999999E-4</v>
      </c>
      <c r="BR44" s="93">
        <v>-1.591E-3</v>
      </c>
      <c r="BS44" s="93">
        <v>-2.1410000000000001E-3</v>
      </c>
      <c r="BT44" s="93">
        <v>-2.6999999999999999E-5</v>
      </c>
    </row>
    <row r="45" spans="1:72" x14ac:dyDescent="0.25">
      <c r="A45" s="93" t="s">
        <v>266</v>
      </c>
      <c r="B45" s="93" t="s">
        <v>267</v>
      </c>
      <c r="C45" s="93">
        <v>0</v>
      </c>
      <c r="D45" s="93">
        <v>0</v>
      </c>
      <c r="E45" s="93">
        <v>0</v>
      </c>
      <c r="F45" s="93">
        <v>0</v>
      </c>
      <c r="G45" s="93">
        <v>0</v>
      </c>
      <c r="H45" s="93">
        <v>0</v>
      </c>
      <c r="I45" s="93">
        <v>0</v>
      </c>
      <c r="J45" s="93">
        <v>0</v>
      </c>
      <c r="K45" s="93">
        <v>0</v>
      </c>
      <c r="L45" s="93">
        <v>0</v>
      </c>
      <c r="M45" s="93">
        <v>0</v>
      </c>
      <c r="N45" s="93">
        <v>0</v>
      </c>
      <c r="O45" s="93">
        <v>0</v>
      </c>
      <c r="P45" s="93">
        <v>0</v>
      </c>
      <c r="Q45" s="93">
        <v>0</v>
      </c>
      <c r="R45" s="93">
        <v>0</v>
      </c>
      <c r="S45" s="93">
        <v>0</v>
      </c>
      <c r="T45" s="93">
        <v>0</v>
      </c>
      <c r="U45" s="93">
        <v>0</v>
      </c>
      <c r="V45" s="93">
        <v>0</v>
      </c>
      <c r="W45" s="93">
        <v>0</v>
      </c>
      <c r="X45" s="93">
        <v>0</v>
      </c>
      <c r="Y45" s="93">
        <v>0</v>
      </c>
      <c r="Z45" s="93">
        <v>0</v>
      </c>
      <c r="AA45" s="93">
        <v>0</v>
      </c>
      <c r="AB45" s="93">
        <v>0</v>
      </c>
      <c r="AC45" s="93">
        <v>0</v>
      </c>
      <c r="AD45" s="93">
        <v>0</v>
      </c>
      <c r="AE45" s="93">
        <v>0</v>
      </c>
      <c r="AF45" s="93">
        <v>0</v>
      </c>
      <c r="AG45" s="93">
        <v>0</v>
      </c>
      <c r="AH45" s="93">
        <v>0</v>
      </c>
      <c r="AI45" s="93">
        <v>0</v>
      </c>
      <c r="AL45" s="93" t="s">
        <v>266</v>
      </c>
      <c r="AM45" s="93" t="s">
        <v>267</v>
      </c>
      <c r="AN45" s="93">
        <v>0</v>
      </c>
      <c r="AO45" s="93">
        <v>0</v>
      </c>
      <c r="AP45" s="93">
        <v>0</v>
      </c>
      <c r="AQ45" s="93">
        <v>0</v>
      </c>
      <c r="AR45" s="93">
        <v>0</v>
      </c>
      <c r="AS45" s="93">
        <v>0</v>
      </c>
      <c r="AT45" s="93">
        <v>0</v>
      </c>
      <c r="AU45" s="93">
        <v>0</v>
      </c>
      <c r="AV45" s="93">
        <v>0</v>
      </c>
      <c r="AW45" s="93">
        <v>0</v>
      </c>
      <c r="AX45" s="93">
        <v>0</v>
      </c>
      <c r="AY45" s="93">
        <v>0</v>
      </c>
      <c r="AZ45" s="93">
        <v>0</v>
      </c>
      <c r="BA45" s="93">
        <v>0</v>
      </c>
      <c r="BB45" s="93">
        <v>0</v>
      </c>
      <c r="BC45" s="93">
        <v>0</v>
      </c>
      <c r="BD45" s="93">
        <v>0</v>
      </c>
      <c r="BE45" s="93">
        <v>0</v>
      </c>
      <c r="BF45" s="93">
        <v>0</v>
      </c>
      <c r="BG45" s="93">
        <v>0</v>
      </c>
      <c r="BH45" s="93">
        <v>0</v>
      </c>
      <c r="BI45" s="93">
        <v>0</v>
      </c>
      <c r="BJ45" s="93">
        <v>0</v>
      </c>
      <c r="BK45" s="93">
        <v>0</v>
      </c>
      <c r="BL45" s="93">
        <v>0</v>
      </c>
      <c r="BM45" s="93">
        <v>0</v>
      </c>
      <c r="BN45" s="93">
        <v>0</v>
      </c>
      <c r="BO45" s="93">
        <v>0</v>
      </c>
      <c r="BP45" s="93">
        <v>0</v>
      </c>
      <c r="BQ45" s="93">
        <v>0</v>
      </c>
      <c r="BR45" s="93">
        <v>0</v>
      </c>
      <c r="BS45" s="93">
        <v>0</v>
      </c>
      <c r="BT45" s="93">
        <v>0</v>
      </c>
    </row>
    <row r="46" spans="1:72" x14ac:dyDescent="0.25">
      <c r="A46" s="93" t="s">
        <v>268</v>
      </c>
      <c r="B46" s="93" t="s">
        <v>269</v>
      </c>
      <c r="C46" s="93">
        <v>-0.19414300000000001</v>
      </c>
      <c r="D46" s="93">
        <v>-1.1820000000000001E-3</v>
      </c>
      <c r="E46" s="93">
        <v>-4.5490000000000001E-3</v>
      </c>
      <c r="F46" s="93">
        <v>-1.2149999999999999E-3</v>
      </c>
      <c r="G46" s="93">
        <v>-1.273E-3</v>
      </c>
      <c r="H46" s="93">
        <v>-4.2180000000000004E-3</v>
      </c>
      <c r="I46" s="93">
        <v>-6.4700000000000001E-4</v>
      </c>
      <c r="J46" s="93">
        <v>-3.19E-4</v>
      </c>
      <c r="K46" s="93">
        <v>-3.692E-3</v>
      </c>
      <c r="L46" s="93">
        <v>-0.103232</v>
      </c>
      <c r="M46" s="93">
        <v>-3.5500000000000001E-4</v>
      </c>
      <c r="N46" s="93">
        <v>-3.5969999999999999E-3</v>
      </c>
      <c r="O46" s="93">
        <v>-1.1039999999999999E-3</v>
      </c>
      <c r="P46" s="93">
        <v>-8.0500000000000005E-4</v>
      </c>
      <c r="Q46" s="93">
        <v>-1.2952999999999999E-2</v>
      </c>
      <c r="R46" s="93">
        <v>-9.3570000000000007E-3</v>
      </c>
      <c r="S46" s="93">
        <v>-9.3899999999999995E-4</v>
      </c>
      <c r="T46" s="93">
        <v>-1.807E-3</v>
      </c>
      <c r="U46" s="93">
        <v>-8.5999999999999998E-4</v>
      </c>
      <c r="V46" s="93">
        <v>-1.6500999999999998E-2</v>
      </c>
      <c r="W46" s="93">
        <v>-3.9500000000000001E-4</v>
      </c>
      <c r="X46" s="93">
        <v>-2.3089999999999999E-3</v>
      </c>
      <c r="Y46" s="93">
        <v>-2.928E-3</v>
      </c>
      <c r="Z46" s="93">
        <v>-5.3090000000000004E-3</v>
      </c>
      <c r="AA46" s="93">
        <v>-1.4940000000000001E-3</v>
      </c>
      <c r="AB46" s="93">
        <v>-1.598E-3</v>
      </c>
      <c r="AC46" s="93">
        <v>-1.578E-3</v>
      </c>
      <c r="AD46" s="93">
        <v>-1.4890000000000001E-3</v>
      </c>
      <c r="AE46" s="93">
        <v>-4.0229999999999997E-3</v>
      </c>
      <c r="AF46" s="93">
        <v>-2.7799999999999998E-4</v>
      </c>
      <c r="AG46" s="93">
        <v>-1.861E-3</v>
      </c>
      <c r="AH46" s="93">
        <v>-2.2209999999999999E-3</v>
      </c>
      <c r="AI46" s="93">
        <v>-5.3999999999999998E-5</v>
      </c>
      <c r="AL46" s="93" t="s">
        <v>268</v>
      </c>
      <c r="AM46" s="93" t="s">
        <v>269</v>
      </c>
      <c r="AN46" s="93">
        <v>-0.19414300000000001</v>
      </c>
      <c r="AO46" s="93">
        <v>-1.1820000000000001E-3</v>
      </c>
      <c r="AP46" s="93">
        <v>-4.5490000000000001E-3</v>
      </c>
      <c r="AQ46" s="93">
        <v>-1.2149999999999999E-3</v>
      </c>
      <c r="AR46" s="93">
        <v>-1.273E-3</v>
      </c>
      <c r="AS46" s="93">
        <v>-4.2180000000000004E-3</v>
      </c>
      <c r="AT46" s="93">
        <v>-6.4700000000000001E-4</v>
      </c>
      <c r="AU46" s="93">
        <v>-3.19E-4</v>
      </c>
      <c r="AV46" s="93">
        <v>-3.692E-3</v>
      </c>
      <c r="AW46" s="93">
        <v>-0.103232</v>
      </c>
      <c r="AX46" s="93">
        <v>-3.5500000000000001E-4</v>
      </c>
      <c r="AY46" s="93">
        <v>-3.5969999999999999E-3</v>
      </c>
      <c r="AZ46" s="93">
        <v>-1.1039999999999999E-3</v>
      </c>
      <c r="BA46" s="93">
        <v>-8.0500000000000005E-4</v>
      </c>
      <c r="BB46" s="93">
        <v>-1.2952999999999999E-2</v>
      </c>
      <c r="BC46" s="93">
        <v>-9.3570000000000007E-3</v>
      </c>
      <c r="BD46" s="93">
        <v>-9.3899999999999995E-4</v>
      </c>
      <c r="BE46" s="93">
        <v>-1.807E-3</v>
      </c>
      <c r="BF46" s="93">
        <v>-8.5999999999999998E-4</v>
      </c>
      <c r="BG46" s="93">
        <v>-1.6500999999999998E-2</v>
      </c>
      <c r="BH46" s="93">
        <v>-3.9500000000000001E-4</v>
      </c>
      <c r="BI46" s="93">
        <v>-2.3089999999999999E-3</v>
      </c>
      <c r="BJ46" s="93">
        <v>-2.928E-3</v>
      </c>
      <c r="BK46" s="93">
        <v>-5.3090000000000004E-3</v>
      </c>
      <c r="BL46" s="93">
        <v>-1.4940000000000001E-3</v>
      </c>
      <c r="BM46" s="93">
        <v>-1.598E-3</v>
      </c>
      <c r="BN46" s="93">
        <v>-1.578E-3</v>
      </c>
      <c r="BO46" s="93">
        <v>-1.4890000000000001E-3</v>
      </c>
      <c r="BP46" s="93">
        <v>-4.0229999999999997E-3</v>
      </c>
      <c r="BQ46" s="93">
        <v>-2.7799999999999998E-4</v>
      </c>
      <c r="BR46" s="93">
        <v>-1.861E-3</v>
      </c>
      <c r="BS46" s="93">
        <v>-2.2209999999999999E-3</v>
      </c>
      <c r="BT46" s="93">
        <v>-5.3999999999999998E-5</v>
      </c>
    </row>
    <row r="47" spans="1:72" x14ac:dyDescent="0.25">
      <c r="A47" s="93" t="s">
        <v>270</v>
      </c>
      <c r="B47" s="93" t="s">
        <v>271</v>
      </c>
      <c r="C47" s="93">
        <v>-0.19414300000000001</v>
      </c>
      <c r="D47" s="93">
        <v>-1.1820000000000001E-3</v>
      </c>
      <c r="E47" s="93">
        <v>-4.5490000000000001E-3</v>
      </c>
      <c r="F47" s="93">
        <v>-1.2149999999999999E-3</v>
      </c>
      <c r="G47" s="93">
        <v>-1.273E-3</v>
      </c>
      <c r="H47" s="93">
        <v>-4.2180000000000004E-3</v>
      </c>
      <c r="I47" s="93">
        <v>-6.4700000000000001E-4</v>
      </c>
      <c r="J47" s="93">
        <v>-3.19E-4</v>
      </c>
      <c r="K47" s="93">
        <v>-3.692E-3</v>
      </c>
      <c r="L47" s="93">
        <v>-0.103232</v>
      </c>
      <c r="M47" s="93">
        <v>-3.5500000000000001E-4</v>
      </c>
      <c r="N47" s="93">
        <v>-3.5969999999999999E-3</v>
      </c>
      <c r="O47" s="93">
        <v>-1.1039999999999999E-3</v>
      </c>
      <c r="P47" s="93">
        <v>-8.0500000000000005E-4</v>
      </c>
      <c r="Q47" s="93">
        <v>-1.2952999999999999E-2</v>
      </c>
      <c r="R47" s="93">
        <v>-9.3570000000000007E-3</v>
      </c>
      <c r="S47" s="93">
        <v>-9.3899999999999995E-4</v>
      </c>
      <c r="T47" s="93">
        <v>-1.807E-3</v>
      </c>
      <c r="U47" s="93">
        <v>-8.5999999999999998E-4</v>
      </c>
      <c r="V47" s="93">
        <v>-1.6500999999999998E-2</v>
      </c>
      <c r="W47" s="93">
        <v>-3.9500000000000001E-4</v>
      </c>
      <c r="X47" s="93">
        <v>-2.3089999999999999E-3</v>
      </c>
      <c r="Y47" s="93">
        <v>-2.928E-3</v>
      </c>
      <c r="Z47" s="93">
        <v>-5.3090000000000004E-3</v>
      </c>
      <c r="AA47" s="93">
        <v>-1.4940000000000001E-3</v>
      </c>
      <c r="AB47" s="93">
        <v>-1.598E-3</v>
      </c>
      <c r="AC47" s="93">
        <v>-1.578E-3</v>
      </c>
      <c r="AD47" s="93">
        <v>-1.4890000000000001E-3</v>
      </c>
      <c r="AE47" s="93">
        <v>-4.0229999999999997E-3</v>
      </c>
      <c r="AF47" s="93">
        <v>-2.7799999999999998E-4</v>
      </c>
      <c r="AG47" s="93">
        <v>-1.861E-3</v>
      </c>
      <c r="AH47" s="93">
        <v>-2.2209999999999999E-3</v>
      </c>
      <c r="AI47" s="93">
        <v>-5.3999999999999998E-5</v>
      </c>
      <c r="AL47" s="93" t="s">
        <v>270</v>
      </c>
      <c r="AM47" s="93" t="s">
        <v>271</v>
      </c>
      <c r="AN47" s="93">
        <v>-0.19414300000000001</v>
      </c>
      <c r="AO47" s="93">
        <v>-1.1820000000000001E-3</v>
      </c>
      <c r="AP47" s="93">
        <v>-4.5490000000000001E-3</v>
      </c>
      <c r="AQ47" s="93">
        <v>-1.2149999999999999E-3</v>
      </c>
      <c r="AR47" s="93">
        <v>-1.273E-3</v>
      </c>
      <c r="AS47" s="93">
        <v>-4.2180000000000004E-3</v>
      </c>
      <c r="AT47" s="93">
        <v>-6.4700000000000001E-4</v>
      </c>
      <c r="AU47" s="93">
        <v>-3.19E-4</v>
      </c>
      <c r="AV47" s="93">
        <v>-3.692E-3</v>
      </c>
      <c r="AW47" s="93">
        <v>-0.103232</v>
      </c>
      <c r="AX47" s="93">
        <v>-3.5500000000000001E-4</v>
      </c>
      <c r="AY47" s="93">
        <v>-3.5969999999999999E-3</v>
      </c>
      <c r="AZ47" s="93">
        <v>-1.1039999999999999E-3</v>
      </c>
      <c r="BA47" s="93">
        <v>-8.0500000000000005E-4</v>
      </c>
      <c r="BB47" s="93">
        <v>-1.2952999999999999E-2</v>
      </c>
      <c r="BC47" s="93">
        <v>-9.3570000000000007E-3</v>
      </c>
      <c r="BD47" s="93">
        <v>-9.3899999999999995E-4</v>
      </c>
      <c r="BE47" s="93">
        <v>-1.807E-3</v>
      </c>
      <c r="BF47" s="93">
        <v>-8.5999999999999998E-4</v>
      </c>
      <c r="BG47" s="93">
        <v>-1.6500999999999998E-2</v>
      </c>
      <c r="BH47" s="93">
        <v>-3.9500000000000001E-4</v>
      </c>
      <c r="BI47" s="93">
        <v>-2.3089999999999999E-3</v>
      </c>
      <c r="BJ47" s="93">
        <v>-2.928E-3</v>
      </c>
      <c r="BK47" s="93">
        <v>-5.3090000000000004E-3</v>
      </c>
      <c r="BL47" s="93">
        <v>-1.4940000000000001E-3</v>
      </c>
      <c r="BM47" s="93">
        <v>-1.598E-3</v>
      </c>
      <c r="BN47" s="93">
        <v>-1.578E-3</v>
      </c>
      <c r="BO47" s="93">
        <v>-1.4890000000000001E-3</v>
      </c>
      <c r="BP47" s="93">
        <v>-4.0229999999999997E-3</v>
      </c>
      <c r="BQ47" s="93">
        <v>-2.7799999999999998E-4</v>
      </c>
      <c r="BR47" s="93">
        <v>-1.861E-3</v>
      </c>
      <c r="BS47" s="93">
        <v>-2.2209999999999999E-3</v>
      </c>
      <c r="BT47" s="93">
        <v>-5.3999999999999998E-5</v>
      </c>
    </row>
    <row r="48" spans="1:72" x14ac:dyDescent="0.25">
      <c r="A48" s="93" t="s">
        <v>277</v>
      </c>
      <c r="B48" s="93" t="s">
        <v>278</v>
      </c>
      <c r="C48" s="93">
        <v>0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0</v>
      </c>
      <c r="L48" s="93">
        <v>0</v>
      </c>
      <c r="M48" s="93">
        <v>0</v>
      </c>
      <c r="N48" s="93">
        <v>0</v>
      </c>
      <c r="O48" s="93">
        <v>0</v>
      </c>
      <c r="P48" s="93">
        <v>0</v>
      </c>
      <c r="Q48" s="93">
        <v>0</v>
      </c>
      <c r="R48" s="93">
        <v>0</v>
      </c>
      <c r="S48" s="93">
        <v>0</v>
      </c>
      <c r="T48" s="93">
        <v>0</v>
      </c>
      <c r="U48" s="93">
        <v>0</v>
      </c>
      <c r="V48" s="93">
        <v>0</v>
      </c>
      <c r="W48" s="93">
        <v>0</v>
      </c>
      <c r="X48" s="93">
        <v>0</v>
      </c>
      <c r="Y48" s="93">
        <v>0</v>
      </c>
      <c r="Z48" s="93">
        <v>0</v>
      </c>
      <c r="AA48" s="93">
        <v>0</v>
      </c>
      <c r="AB48" s="93">
        <v>0</v>
      </c>
      <c r="AC48" s="93">
        <v>0</v>
      </c>
      <c r="AD48" s="93">
        <v>0</v>
      </c>
      <c r="AE48" s="93">
        <v>0</v>
      </c>
      <c r="AF48" s="93">
        <v>0</v>
      </c>
      <c r="AG48" s="93">
        <v>0</v>
      </c>
      <c r="AH48" s="93">
        <v>0</v>
      </c>
      <c r="AI48" s="93">
        <v>0</v>
      </c>
      <c r="AL48" s="93" t="s">
        <v>277</v>
      </c>
      <c r="AM48" s="93" t="s">
        <v>278</v>
      </c>
      <c r="AN48" s="93">
        <v>0</v>
      </c>
      <c r="AO48" s="93">
        <v>0</v>
      </c>
      <c r="AP48" s="93">
        <v>0</v>
      </c>
      <c r="AQ48" s="93">
        <v>0</v>
      </c>
      <c r="AR48" s="93">
        <v>0</v>
      </c>
      <c r="AS48" s="93">
        <v>0</v>
      </c>
      <c r="AT48" s="93">
        <v>0</v>
      </c>
      <c r="AU48" s="93">
        <v>0</v>
      </c>
      <c r="AV48" s="93">
        <v>0</v>
      </c>
      <c r="AW48" s="93">
        <v>0</v>
      </c>
      <c r="AX48" s="93">
        <v>0</v>
      </c>
      <c r="AY48" s="93">
        <v>0</v>
      </c>
      <c r="AZ48" s="93">
        <v>0</v>
      </c>
      <c r="BA48" s="93">
        <v>0</v>
      </c>
      <c r="BB48" s="93">
        <v>0</v>
      </c>
      <c r="BC48" s="93">
        <v>0</v>
      </c>
      <c r="BD48" s="93">
        <v>0</v>
      </c>
      <c r="BE48" s="93">
        <v>0</v>
      </c>
      <c r="BF48" s="93">
        <v>0</v>
      </c>
      <c r="BG48" s="93">
        <v>0</v>
      </c>
      <c r="BH48" s="93">
        <v>0</v>
      </c>
      <c r="BI48" s="93">
        <v>0</v>
      </c>
      <c r="BJ48" s="93">
        <v>0</v>
      </c>
      <c r="BK48" s="93">
        <v>0</v>
      </c>
      <c r="BL48" s="93">
        <v>0</v>
      </c>
      <c r="BM48" s="93">
        <v>0</v>
      </c>
      <c r="BN48" s="93">
        <v>0</v>
      </c>
      <c r="BO48" s="93">
        <v>0</v>
      </c>
      <c r="BP48" s="93">
        <v>0</v>
      </c>
      <c r="BQ48" s="93">
        <v>0</v>
      </c>
      <c r="BR48" s="93">
        <v>0</v>
      </c>
      <c r="BS48" s="93">
        <v>0</v>
      </c>
      <c r="BT48" s="93">
        <v>0</v>
      </c>
    </row>
    <row r="49" spans="1:72" x14ac:dyDescent="0.25">
      <c r="A49" s="93" t="s">
        <v>272</v>
      </c>
      <c r="B49" s="93" t="s">
        <v>273</v>
      </c>
      <c r="C49" s="93">
        <v>3.0686999999999999E-2</v>
      </c>
      <c r="D49" s="93">
        <v>8.2999999999999998E-5</v>
      </c>
      <c r="E49" s="93">
        <v>2.5000000000000001E-4</v>
      </c>
      <c r="F49" s="93">
        <v>2.4499999999999999E-4</v>
      </c>
      <c r="G49" s="93">
        <v>-8.7999999999999998E-5</v>
      </c>
      <c r="H49" s="93">
        <v>-6.8999999999999997E-4</v>
      </c>
      <c r="I49" s="93">
        <v>1.92E-4</v>
      </c>
      <c r="J49" s="93">
        <v>6.2399999999999999E-4</v>
      </c>
      <c r="K49" s="93">
        <v>2.5099999999999998E-4</v>
      </c>
      <c r="L49" s="93">
        <v>9.0039999999999999E-3</v>
      </c>
      <c r="M49" s="93">
        <v>1.0139999999999999E-3</v>
      </c>
      <c r="N49" s="93">
        <v>1.469E-3</v>
      </c>
      <c r="O49" s="93">
        <v>4.7600000000000002E-4</v>
      </c>
      <c r="P49" s="93">
        <v>5.1900000000000004E-4</v>
      </c>
      <c r="Q49" s="93">
        <v>9.1200000000000005E-4</v>
      </c>
      <c r="R49" s="93">
        <v>9.1299999999999997E-4</v>
      </c>
      <c r="S49" s="93">
        <v>1.323E-3</v>
      </c>
      <c r="T49" s="93">
        <v>-9.9999999999999995E-7</v>
      </c>
      <c r="U49" s="93">
        <v>1.2999999999999999E-5</v>
      </c>
      <c r="V49" s="93">
        <v>4.8219999999999999E-3</v>
      </c>
      <c r="W49" s="93">
        <v>9.5699999999999995E-4</v>
      </c>
      <c r="X49" s="93">
        <v>1.0920000000000001E-3</v>
      </c>
      <c r="Y49" s="93">
        <v>1.3309999999999999E-3</v>
      </c>
      <c r="Z49" s="93">
        <v>-1.3290000000000001E-3</v>
      </c>
      <c r="AA49" s="93">
        <v>3.7599999999999998E-4</v>
      </c>
      <c r="AB49" s="93">
        <v>1.928E-3</v>
      </c>
      <c r="AC49" s="93">
        <v>1.5790000000000001E-3</v>
      </c>
      <c r="AD49" s="93">
        <v>4.57E-4</v>
      </c>
      <c r="AE49" s="93">
        <v>3.2600000000000001E-4</v>
      </c>
      <c r="AF49" s="93">
        <v>1E-4</v>
      </c>
      <c r="AG49" s="93">
        <v>1.7470000000000001E-3</v>
      </c>
      <c r="AH49" s="93">
        <v>4.75E-4</v>
      </c>
      <c r="AI49" s="93">
        <v>3.1700000000000001E-4</v>
      </c>
      <c r="AL49" s="93" t="s">
        <v>272</v>
      </c>
      <c r="AM49" s="93" t="s">
        <v>273</v>
      </c>
      <c r="AN49" s="93">
        <v>3.0686999999999999E-2</v>
      </c>
      <c r="AO49" s="93">
        <v>8.2999999999999998E-5</v>
      </c>
      <c r="AP49" s="93">
        <v>2.5000000000000001E-4</v>
      </c>
      <c r="AQ49" s="93">
        <v>2.4499999999999999E-4</v>
      </c>
      <c r="AR49" s="93">
        <v>-8.7999999999999998E-5</v>
      </c>
      <c r="AS49" s="93">
        <v>-6.8999999999999997E-4</v>
      </c>
      <c r="AT49" s="93">
        <v>1.92E-4</v>
      </c>
      <c r="AU49" s="93">
        <v>6.2399999999999999E-4</v>
      </c>
      <c r="AV49" s="93">
        <v>2.5099999999999998E-4</v>
      </c>
      <c r="AW49" s="93">
        <v>9.0039999999999999E-3</v>
      </c>
      <c r="AX49" s="93">
        <v>1.0139999999999999E-3</v>
      </c>
      <c r="AY49" s="93">
        <v>1.469E-3</v>
      </c>
      <c r="AZ49" s="93">
        <v>4.7600000000000002E-4</v>
      </c>
      <c r="BA49" s="93">
        <v>5.1900000000000004E-4</v>
      </c>
      <c r="BB49" s="93">
        <v>9.1200000000000005E-4</v>
      </c>
      <c r="BC49" s="93">
        <v>9.1299999999999997E-4</v>
      </c>
      <c r="BD49" s="93">
        <v>1.323E-3</v>
      </c>
      <c r="BE49" s="93">
        <v>-9.9999999999999995E-7</v>
      </c>
      <c r="BF49" s="93">
        <v>1.2999999999999999E-5</v>
      </c>
      <c r="BG49" s="93">
        <v>4.8219999999999999E-3</v>
      </c>
      <c r="BH49" s="93">
        <v>9.5699999999999995E-4</v>
      </c>
      <c r="BI49" s="93">
        <v>1.0920000000000001E-3</v>
      </c>
      <c r="BJ49" s="93">
        <v>1.3309999999999999E-3</v>
      </c>
      <c r="BK49" s="93">
        <v>-1.3290000000000001E-3</v>
      </c>
      <c r="BL49" s="93">
        <v>3.7599999999999998E-4</v>
      </c>
      <c r="BM49" s="93">
        <v>1.928E-3</v>
      </c>
      <c r="BN49" s="93">
        <v>1.5790000000000001E-3</v>
      </c>
      <c r="BO49" s="93">
        <v>4.57E-4</v>
      </c>
      <c r="BP49" s="93">
        <v>3.2600000000000001E-4</v>
      </c>
      <c r="BQ49" s="93">
        <v>1E-4</v>
      </c>
      <c r="BR49" s="93">
        <v>1.7470000000000001E-3</v>
      </c>
      <c r="BS49" s="93">
        <v>4.75E-4</v>
      </c>
      <c r="BT49" s="93">
        <v>3.1700000000000001E-4</v>
      </c>
    </row>
    <row r="50" spans="1:72" x14ac:dyDescent="0.25">
      <c r="A50" s="93" t="s">
        <v>407</v>
      </c>
      <c r="B50" s="93" t="s">
        <v>274</v>
      </c>
      <c r="C50" s="93">
        <v>5.5645E-2</v>
      </c>
      <c r="D50" s="93">
        <v>3.3599999999999998E-4</v>
      </c>
      <c r="E50" s="93">
        <v>1.2160000000000001E-3</v>
      </c>
      <c r="F50" s="93">
        <v>5.3499999999999999E-4</v>
      </c>
      <c r="G50" s="93">
        <v>4.3800000000000002E-4</v>
      </c>
      <c r="H50" s="93">
        <v>5.7000000000000003E-5</v>
      </c>
      <c r="I50" s="93">
        <v>3.19E-4</v>
      </c>
      <c r="J50" s="93">
        <v>6.5099999999999999E-4</v>
      </c>
      <c r="K50" s="93">
        <v>8.8699999999999998E-4</v>
      </c>
      <c r="L50" s="93">
        <v>1.985E-2</v>
      </c>
      <c r="M50" s="93">
        <v>1.1329999999999999E-3</v>
      </c>
      <c r="N50" s="93">
        <v>1.8749999999999999E-3</v>
      </c>
      <c r="O50" s="93">
        <v>6.8599999999999998E-4</v>
      </c>
      <c r="P50" s="93">
        <v>5.5800000000000001E-4</v>
      </c>
      <c r="Q50" s="93">
        <v>2.526E-3</v>
      </c>
      <c r="R50" s="93">
        <v>1.3320000000000001E-3</v>
      </c>
      <c r="S50" s="93">
        <v>1.3179999999999999E-3</v>
      </c>
      <c r="T50" s="93">
        <v>2.52E-4</v>
      </c>
      <c r="U50" s="93">
        <v>1.3799999999999999E-4</v>
      </c>
      <c r="V50" s="93">
        <v>7.8980000000000005E-3</v>
      </c>
      <c r="W50" s="93">
        <v>1.075E-3</v>
      </c>
      <c r="X50" s="93">
        <v>1.2719999999999999E-3</v>
      </c>
      <c r="Y50" s="93">
        <v>1.928E-3</v>
      </c>
      <c r="Z50" s="93">
        <v>-7.2800000000000002E-4</v>
      </c>
      <c r="AA50" s="93">
        <v>6.0400000000000004E-4</v>
      </c>
      <c r="AB50" s="93">
        <v>2.2160000000000001E-3</v>
      </c>
      <c r="AC50" s="93">
        <v>2.2430000000000002E-3</v>
      </c>
      <c r="AD50" s="93">
        <v>9.3800000000000003E-4</v>
      </c>
      <c r="AE50" s="93">
        <v>1.018E-3</v>
      </c>
      <c r="AF50" s="93">
        <v>1.13E-4</v>
      </c>
      <c r="AG50" s="93">
        <v>1.812E-3</v>
      </c>
      <c r="AH50" s="93">
        <v>8.3600000000000005E-4</v>
      </c>
      <c r="AI50" s="93">
        <v>3.1399999999999999E-4</v>
      </c>
      <c r="AL50" s="93" t="s">
        <v>407</v>
      </c>
      <c r="AM50" s="93" t="s">
        <v>274</v>
      </c>
      <c r="AN50" s="93">
        <v>5.5645E-2</v>
      </c>
      <c r="AO50" s="93">
        <v>3.3599999999999998E-4</v>
      </c>
      <c r="AP50" s="93">
        <v>1.2160000000000001E-3</v>
      </c>
      <c r="AQ50" s="93">
        <v>5.3499999999999999E-4</v>
      </c>
      <c r="AR50" s="93">
        <v>4.3800000000000002E-4</v>
      </c>
      <c r="AS50" s="93">
        <v>5.7000000000000003E-5</v>
      </c>
      <c r="AT50" s="93">
        <v>3.19E-4</v>
      </c>
      <c r="AU50" s="93">
        <v>6.5099999999999999E-4</v>
      </c>
      <c r="AV50" s="93">
        <v>8.8699999999999998E-4</v>
      </c>
      <c r="AW50" s="93">
        <v>1.985E-2</v>
      </c>
      <c r="AX50" s="93">
        <v>1.1329999999999999E-3</v>
      </c>
      <c r="AY50" s="93">
        <v>1.8749999999999999E-3</v>
      </c>
      <c r="AZ50" s="93">
        <v>6.8599999999999998E-4</v>
      </c>
      <c r="BA50" s="93">
        <v>5.5800000000000001E-4</v>
      </c>
      <c r="BB50" s="93">
        <v>2.526E-3</v>
      </c>
      <c r="BC50" s="93">
        <v>1.3320000000000001E-3</v>
      </c>
      <c r="BD50" s="93">
        <v>1.3179999999999999E-3</v>
      </c>
      <c r="BE50" s="93">
        <v>2.52E-4</v>
      </c>
      <c r="BF50" s="93">
        <v>1.3799999999999999E-4</v>
      </c>
      <c r="BG50" s="93">
        <v>7.8980000000000005E-3</v>
      </c>
      <c r="BH50" s="93">
        <v>1.075E-3</v>
      </c>
      <c r="BI50" s="93">
        <v>1.2719999999999999E-3</v>
      </c>
      <c r="BJ50" s="93">
        <v>1.928E-3</v>
      </c>
      <c r="BK50" s="93">
        <v>-7.2800000000000002E-4</v>
      </c>
      <c r="BL50" s="93">
        <v>6.0400000000000004E-4</v>
      </c>
      <c r="BM50" s="93">
        <v>2.2160000000000001E-3</v>
      </c>
      <c r="BN50" s="93">
        <v>2.2430000000000002E-3</v>
      </c>
      <c r="BO50" s="93">
        <v>9.3800000000000003E-4</v>
      </c>
      <c r="BP50" s="93">
        <v>1.018E-3</v>
      </c>
      <c r="BQ50" s="93">
        <v>1.13E-4</v>
      </c>
      <c r="BR50" s="93">
        <v>1.812E-3</v>
      </c>
      <c r="BS50" s="93">
        <v>8.3600000000000005E-4</v>
      </c>
      <c r="BT50" s="93">
        <v>3.1399999999999999E-4</v>
      </c>
    </row>
    <row r="51" spans="1:72" x14ac:dyDescent="0.25">
      <c r="A51" s="93" t="s">
        <v>275</v>
      </c>
      <c r="B51" s="93" t="s">
        <v>276</v>
      </c>
      <c r="C51" s="93">
        <v>3.0686999999999999E-2</v>
      </c>
      <c r="D51" s="93">
        <v>8.2999999999999998E-5</v>
      </c>
      <c r="E51" s="93">
        <v>2.5000000000000001E-4</v>
      </c>
      <c r="F51" s="93">
        <v>2.4499999999999999E-4</v>
      </c>
      <c r="G51" s="93">
        <v>-8.7999999999999998E-5</v>
      </c>
      <c r="H51" s="93">
        <v>-6.8999999999999997E-4</v>
      </c>
      <c r="I51" s="93">
        <v>1.92E-4</v>
      </c>
      <c r="J51" s="93">
        <v>6.2399999999999999E-4</v>
      </c>
      <c r="K51" s="93">
        <v>2.5099999999999998E-4</v>
      </c>
      <c r="L51" s="93">
        <v>9.0039999999999999E-3</v>
      </c>
      <c r="M51" s="93">
        <v>1.0139999999999999E-3</v>
      </c>
      <c r="N51" s="93">
        <v>1.469E-3</v>
      </c>
      <c r="O51" s="93">
        <v>4.7600000000000002E-4</v>
      </c>
      <c r="P51" s="93">
        <v>5.1900000000000004E-4</v>
      </c>
      <c r="Q51" s="93">
        <v>9.1200000000000005E-4</v>
      </c>
      <c r="R51" s="93">
        <v>9.1299999999999997E-4</v>
      </c>
      <c r="S51" s="93">
        <v>1.323E-3</v>
      </c>
      <c r="T51" s="93">
        <v>-9.9999999999999995E-7</v>
      </c>
      <c r="U51" s="93">
        <v>1.2999999999999999E-5</v>
      </c>
      <c r="V51" s="93">
        <v>4.8219999999999999E-3</v>
      </c>
      <c r="W51" s="93">
        <v>9.5699999999999995E-4</v>
      </c>
      <c r="X51" s="93">
        <v>1.0920000000000001E-3</v>
      </c>
      <c r="Y51" s="93">
        <v>1.3309999999999999E-3</v>
      </c>
      <c r="Z51" s="93">
        <v>-1.3290000000000001E-3</v>
      </c>
      <c r="AA51" s="93">
        <v>3.7599999999999998E-4</v>
      </c>
      <c r="AB51" s="93">
        <v>1.928E-3</v>
      </c>
      <c r="AC51" s="93">
        <v>1.5790000000000001E-3</v>
      </c>
      <c r="AD51" s="93">
        <v>4.57E-4</v>
      </c>
      <c r="AE51" s="93">
        <v>3.2600000000000001E-4</v>
      </c>
      <c r="AF51" s="93">
        <v>1E-4</v>
      </c>
      <c r="AG51" s="93">
        <v>1.7470000000000001E-3</v>
      </c>
      <c r="AH51" s="93">
        <v>4.75E-4</v>
      </c>
      <c r="AI51" s="93">
        <v>3.1700000000000001E-4</v>
      </c>
      <c r="AL51" s="93" t="s">
        <v>275</v>
      </c>
      <c r="AM51" s="93" t="s">
        <v>276</v>
      </c>
      <c r="AN51" s="93">
        <v>3.0686999999999999E-2</v>
      </c>
      <c r="AO51" s="93">
        <v>8.2999999999999998E-5</v>
      </c>
      <c r="AP51" s="93">
        <v>2.5000000000000001E-4</v>
      </c>
      <c r="AQ51" s="93">
        <v>2.4499999999999999E-4</v>
      </c>
      <c r="AR51" s="93">
        <v>-8.7999999999999998E-5</v>
      </c>
      <c r="AS51" s="93">
        <v>-6.8999999999999997E-4</v>
      </c>
      <c r="AT51" s="93">
        <v>1.92E-4</v>
      </c>
      <c r="AU51" s="93">
        <v>6.2399999999999999E-4</v>
      </c>
      <c r="AV51" s="93">
        <v>2.5099999999999998E-4</v>
      </c>
      <c r="AW51" s="93">
        <v>9.0039999999999999E-3</v>
      </c>
      <c r="AX51" s="93">
        <v>1.0139999999999999E-3</v>
      </c>
      <c r="AY51" s="93">
        <v>1.469E-3</v>
      </c>
      <c r="AZ51" s="93">
        <v>4.7600000000000002E-4</v>
      </c>
      <c r="BA51" s="93">
        <v>5.1900000000000004E-4</v>
      </c>
      <c r="BB51" s="93">
        <v>9.1200000000000005E-4</v>
      </c>
      <c r="BC51" s="93">
        <v>9.1299999999999997E-4</v>
      </c>
      <c r="BD51" s="93">
        <v>1.323E-3</v>
      </c>
      <c r="BE51" s="93">
        <v>-9.9999999999999995E-7</v>
      </c>
      <c r="BF51" s="93">
        <v>1.2999999999999999E-5</v>
      </c>
      <c r="BG51" s="93">
        <v>4.8219999999999999E-3</v>
      </c>
      <c r="BH51" s="93">
        <v>9.5699999999999995E-4</v>
      </c>
      <c r="BI51" s="93">
        <v>1.0920000000000001E-3</v>
      </c>
      <c r="BJ51" s="93">
        <v>1.3309999999999999E-3</v>
      </c>
      <c r="BK51" s="93">
        <v>-1.3290000000000001E-3</v>
      </c>
      <c r="BL51" s="93">
        <v>3.7599999999999998E-4</v>
      </c>
      <c r="BM51" s="93">
        <v>1.928E-3</v>
      </c>
      <c r="BN51" s="93">
        <v>1.5790000000000001E-3</v>
      </c>
      <c r="BO51" s="93">
        <v>4.57E-4</v>
      </c>
      <c r="BP51" s="93">
        <v>3.2600000000000001E-4</v>
      </c>
      <c r="BQ51" s="93">
        <v>1E-4</v>
      </c>
      <c r="BR51" s="93">
        <v>1.7470000000000001E-3</v>
      </c>
      <c r="BS51" s="93">
        <v>4.75E-4</v>
      </c>
      <c r="BT51" s="93">
        <v>3.1700000000000001E-4</v>
      </c>
    </row>
    <row r="52" spans="1:72" x14ac:dyDescent="0.25">
      <c r="A52" s="93" t="s">
        <v>279</v>
      </c>
      <c r="B52" s="93" t="s">
        <v>280</v>
      </c>
      <c r="C52" s="93">
        <v>-0.37305899999999997</v>
      </c>
      <c r="D52" s="93">
        <v>-2.2000000000000001E-3</v>
      </c>
      <c r="E52" s="93">
        <v>-7.3070000000000001E-3</v>
      </c>
      <c r="F52" s="93">
        <v>-1.7830000000000001E-3</v>
      </c>
      <c r="G52" s="93">
        <v>-2.32E-3</v>
      </c>
      <c r="H52" s="93">
        <v>-6.1929999999999997E-3</v>
      </c>
      <c r="I52" s="93">
        <v>-1.1280000000000001E-3</v>
      </c>
      <c r="J52" s="93">
        <v>-2.562E-3</v>
      </c>
      <c r="K52" s="93">
        <v>-6.4380000000000001E-3</v>
      </c>
      <c r="L52" s="93">
        <v>-0.19111900000000001</v>
      </c>
      <c r="M52" s="93">
        <v>-1.702E-3</v>
      </c>
      <c r="N52" s="93">
        <v>-8.3829999999999998E-3</v>
      </c>
      <c r="O52" s="93">
        <v>-2.552E-3</v>
      </c>
      <c r="P52" s="93">
        <v>-2.104E-3</v>
      </c>
      <c r="Q52" s="93">
        <v>-2.2703000000000001E-2</v>
      </c>
      <c r="R52" s="93">
        <v>-2.0101999999999998E-2</v>
      </c>
      <c r="S52" s="93">
        <v>-3.8549999999999999E-3</v>
      </c>
      <c r="T52" s="93">
        <v>-3.1619999999999999E-3</v>
      </c>
      <c r="U52" s="93">
        <v>-1.4300000000000001E-3</v>
      </c>
      <c r="V52" s="93">
        <v>-2.8861000000000001E-2</v>
      </c>
      <c r="W52" s="93">
        <v>-2.366E-3</v>
      </c>
      <c r="X52" s="93">
        <v>-7.0289999999999997E-3</v>
      </c>
      <c r="Y52" s="93">
        <v>-6.3569999999999998E-3</v>
      </c>
      <c r="Z52" s="93">
        <v>-6.6389999999999999E-3</v>
      </c>
      <c r="AA52" s="93">
        <v>-3.2169999999999998E-3</v>
      </c>
      <c r="AB52" s="93">
        <v>-4.4470000000000004E-3</v>
      </c>
      <c r="AC52" s="93">
        <v>-4.1409999999999997E-3</v>
      </c>
      <c r="AD52" s="93">
        <v>-3.4380000000000001E-3</v>
      </c>
      <c r="AE52" s="93">
        <v>-6.4270000000000004E-3</v>
      </c>
      <c r="AF52" s="93">
        <v>-7.8399999999999997E-4</v>
      </c>
      <c r="AG52" s="93">
        <v>-6.9760000000000004E-3</v>
      </c>
      <c r="AH52" s="93">
        <v>-4.287E-3</v>
      </c>
      <c r="AI52" s="93">
        <v>-1.0460000000000001E-3</v>
      </c>
      <c r="AL52" s="93" t="s">
        <v>279</v>
      </c>
      <c r="AM52" s="93" t="s">
        <v>280</v>
      </c>
      <c r="AN52" s="93">
        <v>-0.37305899999999997</v>
      </c>
      <c r="AO52" s="93">
        <v>-2.2000000000000001E-3</v>
      </c>
      <c r="AP52" s="93">
        <v>-7.3070000000000001E-3</v>
      </c>
      <c r="AQ52" s="93">
        <v>-1.7830000000000001E-3</v>
      </c>
      <c r="AR52" s="93">
        <v>-2.32E-3</v>
      </c>
      <c r="AS52" s="93">
        <v>-6.1929999999999997E-3</v>
      </c>
      <c r="AT52" s="93">
        <v>-1.1280000000000001E-3</v>
      </c>
      <c r="AU52" s="93">
        <v>-2.562E-3</v>
      </c>
      <c r="AV52" s="93">
        <v>-6.4380000000000001E-3</v>
      </c>
      <c r="AW52" s="93">
        <v>-0.19111900000000001</v>
      </c>
      <c r="AX52" s="93">
        <v>-1.702E-3</v>
      </c>
      <c r="AY52" s="93">
        <v>-8.3829999999999998E-3</v>
      </c>
      <c r="AZ52" s="93">
        <v>-2.552E-3</v>
      </c>
      <c r="BA52" s="93">
        <v>-2.104E-3</v>
      </c>
      <c r="BB52" s="93">
        <v>-2.2703000000000001E-2</v>
      </c>
      <c r="BC52" s="93">
        <v>-2.0101999999999998E-2</v>
      </c>
      <c r="BD52" s="93">
        <v>-3.8549999999999999E-3</v>
      </c>
      <c r="BE52" s="93">
        <v>-3.1619999999999999E-3</v>
      </c>
      <c r="BF52" s="93">
        <v>-1.4300000000000001E-3</v>
      </c>
      <c r="BG52" s="93">
        <v>-2.8861000000000001E-2</v>
      </c>
      <c r="BH52" s="93">
        <v>-2.366E-3</v>
      </c>
      <c r="BI52" s="93">
        <v>-7.0289999999999997E-3</v>
      </c>
      <c r="BJ52" s="93">
        <v>-6.3569999999999998E-3</v>
      </c>
      <c r="BK52" s="93">
        <v>-6.6389999999999999E-3</v>
      </c>
      <c r="BL52" s="93">
        <v>-3.2169999999999998E-3</v>
      </c>
      <c r="BM52" s="93">
        <v>-4.4470000000000004E-3</v>
      </c>
      <c r="BN52" s="93">
        <v>-4.1409999999999997E-3</v>
      </c>
      <c r="BO52" s="93">
        <v>-3.4380000000000001E-3</v>
      </c>
      <c r="BP52" s="93">
        <v>-6.4270000000000004E-3</v>
      </c>
      <c r="BQ52" s="93">
        <v>-7.8399999999999997E-4</v>
      </c>
      <c r="BR52" s="93">
        <v>-6.9760000000000004E-3</v>
      </c>
      <c r="BS52" s="93">
        <v>-4.287E-3</v>
      </c>
      <c r="BT52" s="93">
        <v>-1.0460000000000001E-3</v>
      </c>
    </row>
    <row r="53" spans="1:72" x14ac:dyDescent="0.25">
      <c r="A53" s="93" t="s">
        <v>281</v>
      </c>
      <c r="B53" s="93" t="s">
        <v>282</v>
      </c>
      <c r="C53" s="93">
        <v>-3.4346770000000002</v>
      </c>
      <c r="D53" s="93">
        <v>-2.1624000000000001E-2</v>
      </c>
      <c r="E53" s="93">
        <v>-6.6914000000000001E-2</v>
      </c>
      <c r="F53" s="93">
        <v>-2.0951000000000001E-2</v>
      </c>
      <c r="G53" s="93">
        <v>-2.0785999999999999E-2</v>
      </c>
      <c r="H53" s="93">
        <v>-4.4198000000000001E-2</v>
      </c>
      <c r="I53" s="93">
        <v>-1.3043000000000001E-2</v>
      </c>
      <c r="J53" s="93">
        <v>-2.7171000000000001E-2</v>
      </c>
      <c r="K53" s="93">
        <v>-5.3650000000000003E-2</v>
      </c>
      <c r="L53" s="93">
        <v>-1.8010109999999999</v>
      </c>
      <c r="M53" s="93">
        <v>-2.4275999999999999E-2</v>
      </c>
      <c r="N53" s="93">
        <v>-7.0848999999999995E-2</v>
      </c>
      <c r="O53" s="93">
        <v>-3.4405999999999999E-2</v>
      </c>
      <c r="P53" s="93">
        <v>-1.7658E-2</v>
      </c>
      <c r="Q53" s="93">
        <v>-0.190723</v>
      </c>
      <c r="R53" s="93">
        <v>-0.14708599999999999</v>
      </c>
      <c r="S53" s="93">
        <v>-4.3553000000000001E-2</v>
      </c>
      <c r="T53" s="93">
        <v>-2.564E-2</v>
      </c>
      <c r="U53" s="93">
        <v>-1.4551E-2</v>
      </c>
      <c r="V53" s="93">
        <v>-0.23946200000000001</v>
      </c>
      <c r="W53" s="93">
        <v>-2.4728E-2</v>
      </c>
      <c r="X53" s="93">
        <v>-6.2856999999999996E-2</v>
      </c>
      <c r="Y53" s="93">
        <v>-7.8288999999999997E-2</v>
      </c>
      <c r="Z53" s="93">
        <v>-4.6644999999999999E-2</v>
      </c>
      <c r="AA53" s="93">
        <v>-2.9214E-2</v>
      </c>
      <c r="AB53" s="93">
        <v>-5.2625999999999999E-2</v>
      </c>
      <c r="AC53" s="93">
        <v>-6.0319999999999999E-2</v>
      </c>
      <c r="AD53" s="93">
        <v>-3.1344999999999998E-2</v>
      </c>
      <c r="AE53" s="93">
        <v>-4.8051999999999997E-2</v>
      </c>
      <c r="AF53" s="93">
        <v>-6.4590000000000003E-3</v>
      </c>
      <c r="AG53" s="93">
        <v>-6.1283999999999998E-2</v>
      </c>
      <c r="AH53" s="93">
        <v>-4.0547E-2</v>
      </c>
      <c r="AI53" s="93">
        <v>-1.4758E-2</v>
      </c>
      <c r="AL53" s="93" t="s">
        <v>281</v>
      </c>
      <c r="AM53" s="93" t="s">
        <v>282</v>
      </c>
      <c r="AN53" s="93">
        <v>-3.4346770000000002</v>
      </c>
      <c r="AO53" s="93">
        <v>-2.1624000000000001E-2</v>
      </c>
      <c r="AP53" s="93">
        <v>-6.6914000000000001E-2</v>
      </c>
      <c r="AQ53" s="93">
        <v>-2.0951000000000001E-2</v>
      </c>
      <c r="AR53" s="93">
        <v>-2.0785999999999999E-2</v>
      </c>
      <c r="AS53" s="93">
        <v>-4.4198000000000001E-2</v>
      </c>
      <c r="AT53" s="93">
        <v>-1.3043000000000001E-2</v>
      </c>
      <c r="AU53" s="93">
        <v>-2.7171000000000001E-2</v>
      </c>
      <c r="AV53" s="93">
        <v>-5.3650000000000003E-2</v>
      </c>
      <c r="AW53" s="93">
        <v>-1.8010109999999999</v>
      </c>
      <c r="AX53" s="93">
        <v>-2.4275999999999999E-2</v>
      </c>
      <c r="AY53" s="93">
        <v>-7.0848999999999995E-2</v>
      </c>
      <c r="AZ53" s="93">
        <v>-3.4405999999999999E-2</v>
      </c>
      <c r="BA53" s="93">
        <v>-1.7658E-2</v>
      </c>
      <c r="BB53" s="93">
        <v>-0.190723</v>
      </c>
      <c r="BC53" s="93">
        <v>-0.14708599999999999</v>
      </c>
      <c r="BD53" s="93">
        <v>-4.3553000000000001E-2</v>
      </c>
      <c r="BE53" s="93">
        <v>-2.564E-2</v>
      </c>
      <c r="BF53" s="93">
        <v>-1.4551E-2</v>
      </c>
      <c r="BG53" s="93">
        <v>-0.23946200000000001</v>
      </c>
      <c r="BH53" s="93">
        <v>-2.4728E-2</v>
      </c>
      <c r="BI53" s="93">
        <v>-6.2856999999999996E-2</v>
      </c>
      <c r="BJ53" s="93">
        <v>-7.8288999999999997E-2</v>
      </c>
      <c r="BK53" s="93">
        <v>-4.6644999999999999E-2</v>
      </c>
      <c r="BL53" s="93">
        <v>-2.9214E-2</v>
      </c>
      <c r="BM53" s="93">
        <v>-5.2625999999999999E-2</v>
      </c>
      <c r="BN53" s="93">
        <v>-6.0319999999999999E-2</v>
      </c>
      <c r="BO53" s="93">
        <v>-3.1344999999999998E-2</v>
      </c>
      <c r="BP53" s="93">
        <v>-4.8051999999999997E-2</v>
      </c>
      <c r="BQ53" s="93">
        <v>-6.4590000000000003E-3</v>
      </c>
      <c r="BR53" s="93">
        <v>-6.1283999999999998E-2</v>
      </c>
      <c r="BS53" s="93">
        <v>-4.0547E-2</v>
      </c>
      <c r="BT53" s="93">
        <v>-1.4758E-2</v>
      </c>
    </row>
    <row r="54" spans="1:72" x14ac:dyDescent="0.25">
      <c r="A54" s="93" t="s">
        <v>283</v>
      </c>
      <c r="B54" s="93" t="s">
        <v>284</v>
      </c>
      <c r="C54" s="93">
        <v>-0.165802</v>
      </c>
      <c r="D54" s="93">
        <v>-7.4700000000000005E-4</v>
      </c>
      <c r="E54" s="93">
        <v>-4.725E-3</v>
      </c>
      <c r="F54" s="93">
        <v>-1.188E-3</v>
      </c>
      <c r="G54" s="93">
        <v>8.6700000000000004E-4</v>
      </c>
      <c r="H54" s="93">
        <v>-2.624E-3</v>
      </c>
      <c r="I54" s="93">
        <v>-6.1700000000000004E-4</v>
      </c>
      <c r="J54" s="93">
        <v>-4.44E-4</v>
      </c>
      <c r="K54" s="93">
        <v>-3.6120000000000002E-3</v>
      </c>
      <c r="L54" s="93">
        <v>-8.0390000000000003E-2</v>
      </c>
      <c r="M54" s="93">
        <v>-1.0759999999999999E-3</v>
      </c>
      <c r="N54" s="93">
        <v>-4.2240000000000003E-3</v>
      </c>
      <c r="O54" s="93">
        <v>-1.457E-3</v>
      </c>
      <c r="P54" s="93">
        <v>-1.2719999999999999E-3</v>
      </c>
      <c r="Q54" s="93">
        <v>-1.2593999999999999E-2</v>
      </c>
      <c r="R54" s="93">
        <v>-1.0074E-2</v>
      </c>
      <c r="S54" s="93">
        <v>-1.7600000000000001E-3</v>
      </c>
      <c r="T54" s="93">
        <v>-1.753E-3</v>
      </c>
      <c r="U54" s="93">
        <v>-8.0000000000000004E-4</v>
      </c>
      <c r="V54" s="93">
        <v>-1.2128999999999999E-2</v>
      </c>
      <c r="W54" s="93">
        <v>-1.3799999999999999E-3</v>
      </c>
      <c r="X54" s="93">
        <v>-2.9680000000000002E-3</v>
      </c>
      <c r="Y54" s="93">
        <v>-2.5839999999999999E-3</v>
      </c>
      <c r="Z54" s="93">
        <v>-3.9950000000000003E-3</v>
      </c>
      <c r="AA54" s="93">
        <v>-1.4369999999999999E-3</v>
      </c>
      <c r="AB54" s="93">
        <v>-2.5890000000000002E-3</v>
      </c>
      <c r="AC54" s="93">
        <v>-1.539E-3</v>
      </c>
      <c r="AD54" s="93">
        <v>-4.0099999999999999E-4</v>
      </c>
      <c r="AE54" s="93">
        <v>-4.1029999999999999E-3</v>
      </c>
      <c r="AF54" s="93">
        <v>-3.7399999999999998E-4</v>
      </c>
      <c r="AG54" s="93">
        <v>-1.5989999999999999E-3</v>
      </c>
      <c r="AH54" s="93">
        <v>-2.6199999999999999E-3</v>
      </c>
      <c r="AI54" s="93">
        <v>4.06E-4</v>
      </c>
      <c r="AL54" s="93" t="s">
        <v>283</v>
      </c>
      <c r="AM54" s="93" t="s">
        <v>284</v>
      </c>
      <c r="AN54" s="93">
        <v>-0.165802</v>
      </c>
      <c r="AO54" s="93">
        <v>-7.4700000000000005E-4</v>
      </c>
      <c r="AP54" s="93">
        <v>-4.725E-3</v>
      </c>
      <c r="AQ54" s="93">
        <v>-1.188E-3</v>
      </c>
      <c r="AR54" s="93">
        <v>8.6700000000000004E-4</v>
      </c>
      <c r="AS54" s="93">
        <v>-2.624E-3</v>
      </c>
      <c r="AT54" s="93">
        <v>-6.1700000000000004E-4</v>
      </c>
      <c r="AU54" s="93">
        <v>-4.44E-4</v>
      </c>
      <c r="AV54" s="93">
        <v>-3.6120000000000002E-3</v>
      </c>
      <c r="AW54" s="93">
        <v>-8.0390000000000003E-2</v>
      </c>
      <c r="AX54" s="93">
        <v>-1.0759999999999999E-3</v>
      </c>
      <c r="AY54" s="93">
        <v>-4.2240000000000003E-3</v>
      </c>
      <c r="AZ54" s="93">
        <v>-1.457E-3</v>
      </c>
      <c r="BA54" s="93">
        <v>-1.2719999999999999E-3</v>
      </c>
      <c r="BB54" s="93">
        <v>-1.2593999999999999E-2</v>
      </c>
      <c r="BC54" s="93">
        <v>-1.0074E-2</v>
      </c>
      <c r="BD54" s="93">
        <v>-1.7600000000000001E-3</v>
      </c>
      <c r="BE54" s="93">
        <v>-1.753E-3</v>
      </c>
      <c r="BF54" s="93">
        <v>-8.0000000000000004E-4</v>
      </c>
      <c r="BG54" s="93">
        <v>-1.2128999999999999E-2</v>
      </c>
      <c r="BH54" s="93">
        <v>-1.3799999999999999E-3</v>
      </c>
      <c r="BI54" s="93">
        <v>-2.9680000000000002E-3</v>
      </c>
      <c r="BJ54" s="93">
        <v>-2.5839999999999999E-3</v>
      </c>
      <c r="BK54" s="93">
        <v>-3.9950000000000003E-3</v>
      </c>
      <c r="BL54" s="93">
        <v>-1.4369999999999999E-3</v>
      </c>
      <c r="BM54" s="93">
        <v>-2.5890000000000002E-3</v>
      </c>
      <c r="BN54" s="93">
        <v>-1.539E-3</v>
      </c>
      <c r="BO54" s="93">
        <v>-4.0099999999999999E-4</v>
      </c>
      <c r="BP54" s="93">
        <v>-4.1029999999999999E-3</v>
      </c>
      <c r="BQ54" s="93">
        <v>-3.7399999999999998E-4</v>
      </c>
      <c r="BR54" s="93">
        <v>-1.5989999999999999E-3</v>
      </c>
      <c r="BS54" s="93">
        <v>-2.6199999999999999E-3</v>
      </c>
      <c r="BT54" s="93">
        <v>4.06E-4</v>
      </c>
    </row>
    <row r="55" spans="1:72" x14ac:dyDescent="0.25">
      <c r="A55" s="93" t="s">
        <v>285</v>
      </c>
      <c r="B55" s="93" t="s">
        <v>286</v>
      </c>
      <c r="C55" s="93">
        <v>-0.33113999999999999</v>
      </c>
      <c r="D55" s="93">
        <v>-1.9380000000000001E-3</v>
      </c>
      <c r="E55" s="93">
        <v>-6.4510000000000001E-3</v>
      </c>
      <c r="F55" s="93">
        <v>-1.5020000000000001E-3</v>
      </c>
      <c r="G55" s="93">
        <v>-2.1199999999999999E-3</v>
      </c>
      <c r="H55" s="93">
        <v>-5.7000000000000002E-3</v>
      </c>
      <c r="I55" s="93">
        <v>-9.5699999999999995E-4</v>
      </c>
      <c r="J55" s="93">
        <v>-2.238E-3</v>
      </c>
      <c r="K55" s="93">
        <v>-5.7809999999999997E-3</v>
      </c>
      <c r="L55" s="93">
        <v>-0.169124</v>
      </c>
      <c r="M55" s="93">
        <v>-1.3680000000000001E-3</v>
      </c>
      <c r="N55" s="93">
        <v>-7.5259999999999997E-3</v>
      </c>
      <c r="O55" s="93">
        <v>-2.0869999999999999E-3</v>
      </c>
      <c r="P55" s="93">
        <v>-1.885E-3</v>
      </c>
      <c r="Q55" s="93">
        <v>-2.0368000000000001E-2</v>
      </c>
      <c r="R55" s="93">
        <v>-1.8402000000000002E-2</v>
      </c>
      <c r="S55" s="93">
        <v>-3.2950000000000002E-3</v>
      </c>
      <c r="T55" s="93">
        <v>-2.8509999999999998E-3</v>
      </c>
      <c r="U55" s="93">
        <v>-1.243E-3</v>
      </c>
      <c r="V55" s="93">
        <v>-2.6044999999999999E-2</v>
      </c>
      <c r="W55" s="93">
        <v>-2.0449999999999999E-3</v>
      </c>
      <c r="X55" s="93">
        <v>-6.2719999999999998E-3</v>
      </c>
      <c r="Y55" s="93">
        <v>-5.3420000000000004E-3</v>
      </c>
      <c r="Z55" s="93">
        <v>-6.0889999999999998E-3</v>
      </c>
      <c r="AA55" s="93">
        <v>-2.8609999999999998E-3</v>
      </c>
      <c r="AB55" s="93">
        <v>-3.7490000000000002E-3</v>
      </c>
      <c r="AC55" s="93">
        <v>-3.339E-3</v>
      </c>
      <c r="AD55" s="93">
        <v>-3.0869999999999999E-3</v>
      </c>
      <c r="AE55" s="93">
        <v>-5.8430000000000001E-3</v>
      </c>
      <c r="AF55" s="93">
        <v>-7.0699999999999995E-4</v>
      </c>
      <c r="AG55" s="93">
        <v>-6.2789999999999999E-3</v>
      </c>
      <c r="AH55" s="93">
        <v>-3.7690000000000002E-3</v>
      </c>
      <c r="AI55" s="93">
        <v>-8.7200000000000005E-4</v>
      </c>
      <c r="AL55" s="93" t="s">
        <v>285</v>
      </c>
      <c r="AM55" s="93" t="s">
        <v>286</v>
      </c>
      <c r="AN55" s="93">
        <v>-0.33113999999999999</v>
      </c>
      <c r="AO55" s="93">
        <v>-1.9380000000000001E-3</v>
      </c>
      <c r="AP55" s="93">
        <v>-6.4510000000000001E-3</v>
      </c>
      <c r="AQ55" s="93">
        <v>-1.5020000000000001E-3</v>
      </c>
      <c r="AR55" s="93">
        <v>-2.1199999999999999E-3</v>
      </c>
      <c r="AS55" s="93">
        <v>-5.7000000000000002E-3</v>
      </c>
      <c r="AT55" s="93">
        <v>-9.5699999999999995E-4</v>
      </c>
      <c r="AU55" s="93">
        <v>-2.238E-3</v>
      </c>
      <c r="AV55" s="93">
        <v>-5.7809999999999997E-3</v>
      </c>
      <c r="AW55" s="93">
        <v>-0.169124</v>
      </c>
      <c r="AX55" s="93">
        <v>-1.3680000000000001E-3</v>
      </c>
      <c r="AY55" s="93">
        <v>-7.5259999999999997E-3</v>
      </c>
      <c r="AZ55" s="93">
        <v>-2.0869999999999999E-3</v>
      </c>
      <c r="BA55" s="93">
        <v>-1.885E-3</v>
      </c>
      <c r="BB55" s="93">
        <v>-2.0368000000000001E-2</v>
      </c>
      <c r="BC55" s="93">
        <v>-1.8402000000000002E-2</v>
      </c>
      <c r="BD55" s="93">
        <v>-3.2950000000000002E-3</v>
      </c>
      <c r="BE55" s="93">
        <v>-2.8509999999999998E-3</v>
      </c>
      <c r="BF55" s="93">
        <v>-1.243E-3</v>
      </c>
      <c r="BG55" s="93">
        <v>-2.6044999999999999E-2</v>
      </c>
      <c r="BH55" s="93">
        <v>-2.0449999999999999E-3</v>
      </c>
      <c r="BI55" s="93">
        <v>-6.2719999999999998E-3</v>
      </c>
      <c r="BJ55" s="93">
        <v>-5.3420000000000004E-3</v>
      </c>
      <c r="BK55" s="93">
        <v>-6.0889999999999998E-3</v>
      </c>
      <c r="BL55" s="93">
        <v>-2.8609999999999998E-3</v>
      </c>
      <c r="BM55" s="93">
        <v>-3.7490000000000002E-3</v>
      </c>
      <c r="BN55" s="93">
        <v>-3.339E-3</v>
      </c>
      <c r="BO55" s="93">
        <v>-3.0869999999999999E-3</v>
      </c>
      <c r="BP55" s="93">
        <v>-5.8430000000000001E-3</v>
      </c>
      <c r="BQ55" s="93">
        <v>-7.0699999999999995E-4</v>
      </c>
      <c r="BR55" s="93">
        <v>-6.2789999999999999E-3</v>
      </c>
      <c r="BS55" s="93">
        <v>-3.7690000000000002E-3</v>
      </c>
      <c r="BT55" s="93">
        <v>-8.7200000000000005E-4</v>
      </c>
    </row>
    <row r="56" spans="1:72" x14ac:dyDescent="0.25">
      <c r="A56" s="93" t="s">
        <v>287</v>
      </c>
      <c r="B56" s="93" t="s">
        <v>288</v>
      </c>
      <c r="C56" s="93">
        <v>0</v>
      </c>
      <c r="D56" s="93">
        <v>0</v>
      </c>
      <c r="E56" s="93">
        <v>0</v>
      </c>
      <c r="F56" s="93">
        <v>0</v>
      </c>
      <c r="G56" s="93">
        <v>0</v>
      </c>
      <c r="H56" s="93">
        <v>0</v>
      </c>
      <c r="I56" s="93">
        <v>0</v>
      </c>
      <c r="J56" s="93">
        <v>0</v>
      </c>
      <c r="K56" s="93">
        <v>0</v>
      </c>
      <c r="L56" s="93">
        <v>0</v>
      </c>
      <c r="M56" s="93">
        <v>0</v>
      </c>
      <c r="N56" s="93">
        <v>0</v>
      </c>
      <c r="O56" s="93">
        <v>0</v>
      </c>
      <c r="P56" s="93">
        <v>0</v>
      </c>
      <c r="Q56" s="93">
        <v>0</v>
      </c>
      <c r="R56" s="93">
        <v>0</v>
      </c>
      <c r="S56" s="93">
        <v>0</v>
      </c>
      <c r="T56" s="93">
        <v>0</v>
      </c>
      <c r="U56" s="93">
        <v>0</v>
      </c>
      <c r="V56" s="93">
        <v>0</v>
      </c>
      <c r="W56" s="93">
        <v>0</v>
      </c>
      <c r="X56" s="93">
        <v>0</v>
      </c>
      <c r="Y56" s="93">
        <v>0</v>
      </c>
      <c r="Z56" s="93">
        <v>0</v>
      </c>
      <c r="AA56" s="93">
        <v>0</v>
      </c>
      <c r="AB56" s="93">
        <v>0</v>
      </c>
      <c r="AC56" s="93">
        <v>0</v>
      </c>
      <c r="AD56" s="93">
        <v>0</v>
      </c>
      <c r="AE56" s="93">
        <v>0</v>
      </c>
      <c r="AF56" s="93">
        <v>0</v>
      </c>
      <c r="AG56" s="93">
        <v>0</v>
      </c>
      <c r="AH56" s="93">
        <v>0</v>
      </c>
      <c r="AI56" s="93">
        <v>0</v>
      </c>
      <c r="AL56" s="93" t="s">
        <v>287</v>
      </c>
      <c r="AM56" s="93" t="s">
        <v>288</v>
      </c>
      <c r="AN56" s="93">
        <v>0</v>
      </c>
      <c r="AO56" s="93">
        <v>0</v>
      </c>
      <c r="AP56" s="93">
        <v>0</v>
      </c>
      <c r="AQ56" s="93">
        <v>0</v>
      </c>
      <c r="AR56" s="93">
        <v>0</v>
      </c>
      <c r="AS56" s="93">
        <v>0</v>
      </c>
      <c r="AT56" s="93">
        <v>0</v>
      </c>
      <c r="AU56" s="93">
        <v>0</v>
      </c>
      <c r="AV56" s="93">
        <v>0</v>
      </c>
      <c r="AW56" s="93">
        <v>0</v>
      </c>
      <c r="AX56" s="93">
        <v>0</v>
      </c>
      <c r="AY56" s="93">
        <v>0</v>
      </c>
      <c r="AZ56" s="93">
        <v>0</v>
      </c>
      <c r="BA56" s="93">
        <v>0</v>
      </c>
      <c r="BB56" s="93">
        <v>0</v>
      </c>
      <c r="BC56" s="93">
        <v>0</v>
      </c>
      <c r="BD56" s="93">
        <v>0</v>
      </c>
      <c r="BE56" s="93">
        <v>0</v>
      </c>
      <c r="BF56" s="93">
        <v>0</v>
      </c>
      <c r="BG56" s="93">
        <v>0</v>
      </c>
      <c r="BH56" s="93">
        <v>0</v>
      </c>
      <c r="BI56" s="93">
        <v>0</v>
      </c>
      <c r="BJ56" s="93">
        <v>0</v>
      </c>
      <c r="BK56" s="93">
        <v>0</v>
      </c>
      <c r="BL56" s="93">
        <v>0</v>
      </c>
      <c r="BM56" s="93">
        <v>0</v>
      </c>
      <c r="BN56" s="93">
        <v>0</v>
      </c>
      <c r="BO56" s="93">
        <v>0</v>
      </c>
      <c r="BP56" s="93">
        <v>0</v>
      </c>
      <c r="BQ56" s="93">
        <v>0</v>
      </c>
      <c r="BR56" s="93">
        <v>0</v>
      </c>
      <c r="BS56" s="93">
        <v>0</v>
      </c>
      <c r="BT56" s="93">
        <v>0</v>
      </c>
    </row>
    <row r="57" spans="1:72" x14ac:dyDescent="0.25">
      <c r="A57" s="93" t="s">
        <v>408</v>
      </c>
      <c r="B57" s="93" t="s">
        <v>289</v>
      </c>
      <c r="C57" s="93">
        <v>0</v>
      </c>
      <c r="D57" s="93">
        <v>0</v>
      </c>
      <c r="E57" s="93">
        <v>0</v>
      </c>
      <c r="F57" s="93">
        <v>0</v>
      </c>
      <c r="G57" s="93">
        <v>0</v>
      </c>
      <c r="H57" s="93">
        <v>0</v>
      </c>
      <c r="I57" s="93">
        <v>0</v>
      </c>
      <c r="J57" s="93">
        <v>0</v>
      </c>
      <c r="K57" s="93">
        <v>0</v>
      </c>
      <c r="L57" s="93">
        <v>0</v>
      </c>
      <c r="M57" s="93">
        <v>0</v>
      </c>
      <c r="N57" s="93">
        <v>0</v>
      </c>
      <c r="O57" s="93">
        <v>0</v>
      </c>
      <c r="P57" s="93">
        <v>0</v>
      </c>
      <c r="Q57" s="93">
        <v>0</v>
      </c>
      <c r="R57" s="93">
        <v>0</v>
      </c>
      <c r="S57" s="93">
        <v>0</v>
      </c>
      <c r="T57" s="93">
        <v>0</v>
      </c>
      <c r="U57" s="93">
        <v>0</v>
      </c>
      <c r="V57" s="93">
        <v>0</v>
      </c>
      <c r="W57" s="93">
        <v>0</v>
      </c>
      <c r="X57" s="93">
        <v>0</v>
      </c>
      <c r="Y57" s="93">
        <v>0</v>
      </c>
      <c r="Z57" s="93">
        <v>0</v>
      </c>
      <c r="AA57" s="93">
        <v>0</v>
      </c>
      <c r="AB57" s="93">
        <v>0</v>
      </c>
      <c r="AC57" s="93">
        <v>0</v>
      </c>
      <c r="AD57" s="93">
        <v>0</v>
      </c>
      <c r="AE57" s="93">
        <v>0</v>
      </c>
      <c r="AF57" s="93">
        <v>0</v>
      </c>
      <c r="AG57" s="93">
        <v>0</v>
      </c>
      <c r="AH57" s="93">
        <v>0</v>
      </c>
      <c r="AI57" s="93">
        <v>0</v>
      </c>
      <c r="AL57" s="93" t="s">
        <v>408</v>
      </c>
      <c r="AM57" s="93" t="s">
        <v>289</v>
      </c>
      <c r="AN57" s="93">
        <v>0</v>
      </c>
      <c r="AO57" s="93">
        <v>0</v>
      </c>
      <c r="AP57" s="93">
        <v>0</v>
      </c>
      <c r="AQ57" s="93">
        <v>0</v>
      </c>
      <c r="AR57" s="93">
        <v>0</v>
      </c>
      <c r="AS57" s="93">
        <v>0</v>
      </c>
      <c r="AT57" s="93">
        <v>0</v>
      </c>
      <c r="AU57" s="93">
        <v>0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93">
        <v>0</v>
      </c>
      <c r="BB57" s="93">
        <v>0</v>
      </c>
      <c r="BC57" s="93">
        <v>0</v>
      </c>
      <c r="BD57" s="93">
        <v>0</v>
      </c>
      <c r="BE57" s="93">
        <v>0</v>
      </c>
      <c r="BF57" s="93">
        <v>0</v>
      </c>
      <c r="BG57" s="93">
        <v>0</v>
      </c>
      <c r="BH57" s="93">
        <v>0</v>
      </c>
      <c r="BI57" s="93">
        <v>0</v>
      </c>
      <c r="BJ57" s="93">
        <v>0</v>
      </c>
      <c r="BK57" s="93">
        <v>0</v>
      </c>
      <c r="BL57" s="93">
        <v>0</v>
      </c>
      <c r="BM57" s="93">
        <v>0</v>
      </c>
      <c r="BN57" s="93">
        <v>0</v>
      </c>
      <c r="BO57" s="93">
        <v>0</v>
      </c>
      <c r="BP57" s="93">
        <v>0</v>
      </c>
      <c r="BQ57" s="93">
        <v>0</v>
      </c>
      <c r="BR57" s="93">
        <v>0</v>
      </c>
      <c r="BS57" s="93">
        <v>0</v>
      </c>
      <c r="BT57" s="93">
        <v>0</v>
      </c>
    </row>
    <row r="58" spans="1:72" x14ac:dyDescent="0.25">
      <c r="A58" s="93" t="s">
        <v>409</v>
      </c>
      <c r="B58" s="93" t="s">
        <v>290</v>
      </c>
      <c r="C58" s="93">
        <v>0</v>
      </c>
      <c r="D58" s="93">
        <v>0</v>
      </c>
      <c r="E58" s="93">
        <v>0</v>
      </c>
      <c r="F58" s="93">
        <v>0</v>
      </c>
      <c r="G58" s="93">
        <v>0</v>
      </c>
      <c r="H58" s="93">
        <v>0</v>
      </c>
      <c r="I58" s="93">
        <v>0</v>
      </c>
      <c r="J58" s="93">
        <v>0</v>
      </c>
      <c r="K58" s="93">
        <v>0</v>
      </c>
      <c r="L58" s="93">
        <v>0</v>
      </c>
      <c r="M58" s="93">
        <v>0</v>
      </c>
      <c r="N58" s="93">
        <v>0</v>
      </c>
      <c r="O58" s="93">
        <v>0</v>
      </c>
      <c r="P58" s="93">
        <v>0</v>
      </c>
      <c r="Q58" s="93">
        <v>0</v>
      </c>
      <c r="R58" s="93">
        <v>0</v>
      </c>
      <c r="S58" s="93">
        <v>0</v>
      </c>
      <c r="T58" s="93">
        <v>0</v>
      </c>
      <c r="U58" s="93">
        <v>0</v>
      </c>
      <c r="V58" s="93">
        <v>0</v>
      </c>
      <c r="W58" s="93">
        <v>0</v>
      </c>
      <c r="X58" s="93">
        <v>0</v>
      </c>
      <c r="Y58" s="93">
        <v>0</v>
      </c>
      <c r="Z58" s="93">
        <v>0</v>
      </c>
      <c r="AA58" s="93">
        <v>0</v>
      </c>
      <c r="AB58" s="93">
        <v>0</v>
      </c>
      <c r="AC58" s="93">
        <v>0</v>
      </c>
      <c r="AD58" s="93">
        <v>0</v>
      </c>
      <c r="AE58" s="93">
        <v>0</v>
      </c>
      <c r="AF58" s="93">
        <v>0</v>
      </c>
      <c r="AG58" s="93">
        <v>0</v>
      </c>
      <c r="AH58" s="93">
        <v>0</v>
      </c>
      <c r="AI58" s="93">
        <v>0</v>
      </c>
      <c r="AL58" s="93" t="s">
        <v>409</v>
      </c>
      <c r="AM58" s="93" t="s">
        <v>290</v>
      </c>
      <c r="AN58" s="93">
        <v>0</v>
      </c>
      <c r="AO58" s="93">
        <v>0</v>
      </c>
      <c r="AP58" s="93">
        <v>0</v>
      </c>
      <c r="AQ58" s="93">
        <v>0</v>
      </c>
      <c r="AR58" s="93">
        <v>0</v>
      </c>
      <c r="AS58" s="93">
        <v>0</v>
      </c>
      <c r="AT58" s="93">
        <v>0</v>
      </c>
      <c r="AU58" s="93">
        <v>0</v>
      </c>
      <c r="AV58" s="93">
        <v>0</v>
      </c>
      <c r="AW58" s="93">
        <v>0</v>
      </c>
      <c r="AX58" s="93">
        <v>0</v>
      </c>
      <c r="AY58" s="93">
        <v>0</v>
      </c>
      <c r="AZ58" s="93">
        <v>0</v>
      </c>
      <c r="BA58" s="93">
        <v>0</v>
      </c>
      <c r="BB58" s="93">
        <v>0</v>
      </c>
      <c r="BC58" s="93">
        <v>0</v>
      </c>
      <c r="BD58" s="93">
        <v>0</v>
      </c>
      <c r="BE58" s="93">
        <v>0</v>
      </c>
      <c r="BF58" s="93">
        <v>0</v>
      </c>
      <c r="BG58" s="93">
        <v>0</v>
      </c>
      <c r="BH58" s="93">
        <v>0</v>
      </c>
      <c r="BI58" s="93">
        <v>0</v>
      </c>
      <c r="BJ58" s="93">
        <v>0</v>
      </c>
      <c r="BK58" s="93">
        <v>0</v>
      </c>
      <c r="BL58" s="93">
        <v>0</v>
      </c>
      <c r="BM58" s="93">
        <v>0</v>
      </c>
      <c r="BN58" s="93">
        <v>0</v>
      </c>
      <c r="BO58" s="93">
        <v>0</v>
      </c>
      <c r="BP58" s="93">
        <v>0</v>
      </c>
      <c r="BQ58" s="93">
        <v>0</v>
      </c>
      <c r="BR58" s="93">
        <v>0</v>
      </c>
      <c r="BS58" s="93">
        <v>0</v>
      </c>
      <c r="BT58" s="93">
        <v>0</v>
      </c>
    </row>
    <row r="59" spans="1:72" x14ac:dyDescent="0.25">
      <c r="A59" s="93" t="s">
        <v>291</v>
      </c>
      <c r="B59" s="93" t="s">
        <v>292</v>
      </c>
      <c r="C59" s="93">
        <v>-0.42677999999999999</v>
      </c>
      <c r="D59" s="93">
        <v>-1.7830000000000001E-3</v>
      </c>
      <c r="E59" s="93">
        <v>-7.3340000000000002E-3</v>
      </c>
      <c r="F59" s="93">
        <v>-2.1879999999999998E-3</v>
      </c>
      <c r="G59" s="93">
        <v>-3.2759999999999998E-3</v>
      </c>
      <c r="H59" s="93">
        <v>-5.5729999999999998E-3</v>
      </c>
      <c r="I59" s="93">
        <v>-1.6199999999999999E-3</v>
      </c>
      <c r="J59" s="93">
        <v>-1.977E-3</v>
      </c>
      <c r="K59" s="93">
        <v>-7.1760000000000001E-3</v>
      </c>
      <c r="L59" s="93">
        <v>-0.22389400000000001</v>
      </c>
      <c r="M59" s="93">
        <v>-5.5630000000000002E-3</v>
      </c>
      <c r="N59" s="93">
        <v>-7.2680000000000002E-3</v>
      </c>
      <c r="O59" s="93">
        <v>-3.0019999999999999E-3</v>
      </c>
      <c r="P59" s="93">
        <v>-1.7440000000000001E-3</v>
      </c>
      <c r="Q59" s="93">
        <v>-2.2877999999999999E-2</v>
      </c>
      <c r="R59" s="93">
        <v>-1.5821000000000002E-2</v>
      </c>
      <c r="S59" s="93">
        <v>-4.326E-3</v>
      </c>
      <c r="T59" s="93">
        <v>-2.7889999999999998E-3</v>
      </c>
      <c r="U59" s="93">
        <v>-1.8760000000000001E-3</v>
      </c>
      <c r="V59" s="93">
        <v>-4.6397000000000001E-2</v>
      </c>
      <c r="W59" s="93">
        <v>-2.294E-3</v>
      </c>
      <c r="X59" s="93">
        <v>-5.5259999999999997E-3</v>
      </c>
      <c r="Y59" s="93">
        <v>-6.3470000000000002E-3</v>
      </c>
      <c r="Z59" s="93">
        <v>-8.6680000000000004E-3</v>
      </c>
      <c r="AA59" s="93">
        <v>-2.6580000000000002E-3</v>
      </c>
      <c r="AB59" s="93">
        <v>-8.0110000000000008E-3</v>
      </c>
      <c r="AC59" s="93">
        <v>-5.5539999999999999E-3</v>
      </c>
      <c r="AD59" s="93">
        <v>-3.6649999999999999E-3</v>
      </c>
      <c r="AE59" s="93">
        <v>-6.038E-3</v>
      </c>
      <c r="AF59" s="93">
        <v>-3.5300000000000002E-4</v>
      </c>
      <c r="AG59" s="93">
        <v>-5.3049999999999998E-3</v>
      </c>
      <c r="AH59" s="93">
        <v>-4.8149999999999998E-3</v>
      </c>
      <c r="AI59" s="93">
        <v>-1.06E-3</v>
      </c>
      <c r="AL59" s="93" t="s">
        <v>291</v>
      </c>
      <c r="AM59" s="93" t="s">
        <v>292</v>
      </c>
      <c r="AN59" s="93">
        <v>-0.42677999999999999</v>
      </c>
      <c r="AO59" s="93">
        <v>-1.7830000000000001E-3</v>
      </c>
      <c r="AP59" s="93">
        <v>-7.3340000000000002E-3</v>
      </c>
      <c r="AQ59" s="93">
        <v>-2.1879999999999998E-3</v>
      </c>
      <c r="AR59" s="93">
        <v>-3.2759999999999998E-3</v>
      </c>
      <c r="AS59" s="93">
        <v>-5.5729999999999998E-3</v>
      </c>
      <c r="AT59" s="93">
        <v>-1.6199999999999999E-3</v>
      </c>
      <c r="AU59" s="93">
        <v>-1.977E-3</v>
      </c>
      <c r="AV59" s="93">
        <v>-7.1760000000000001E-3</v>
      </c>
      <c r="AW59" s="93">
        <v>-0.22389400000000001</v>
      </c>
      <c r="AX59" s="93">
        <v>-5.5630000000000002E-3</v>
      </c>
      <c r="AY59" s="93">
        <v>-7.2680000000000002E-3</v>
      </c>
      <c r="AZ59" s="93">
        <v>-3.0019999999999999E-3</v>
      </c>
      <c r="BA59" s="93">
        <v>-1.7440000000000001E-3</v>
      </c>
      <c r="BB59" s="93">
        <v>-2.2877999999999999E-2</v>
      </c>
      <c r="BC59" s="93">
        <v>-1.5821000000000002E-2</v>
      </c>
      <c r="BD59" s="93">
        <v>-4.326E-3</v>
      </c>
      <c r="BE59" s="93">
        <v>-2.7889999999999998E-3</v>
      </c>
      <c r="BF59" s="93">
        <v>-1.8760000000000001E-3</v>
      </c>
      <c r="BG59" s="93">
        <v>-4.6397000000000001E-2</v>
      </c>
      <c r="BH59" s="93">
        <v>-2.294E-3</v>
      </c>
      <c r="BI59" s="93">
        <v>-5.5259999999999997E-3</v>
      </c>
      <c r="BJ59" s="93">
        <v>-6.3470000000000002E-3</v>
      </c>
      <c r="BK59" s="93">
        <v>-8.6680000000000004E-3</v>
      </c>
      <c r="BL59" s="93">
        <v>-2.6580000000000002E-3</v>
      </c>
      <c r="BM59" s="93">
        <v>-8.0110000000000008E-3</v>
      </c>
      <c r="BN59" s="93">
        <v>-5.5539999999999999E-3</v>
      </c>
      <c r="BO59" s="93">
        <v>-3.6649999999999999E-3</v>
      </c>
      <c r="BP59" s="93">
        <v>-6.038E-3</v>
      </c>
      <c r="BQ59" s="93">
        <v>-3.5300000000000002E-4</v>
      </c>
      <c r="BR59" s="93">
        <v>-5.3049999999999998E-3</v>
      </c>
      <c r="BS59" s="93">
        <v>-4.8149999999999998E-3</v>
      </c>
      <c r="BT59" s="93">
        <v>-1.06E-3</v>
      </c>
    </row>
    <row r="60" spans="1:72" x14ac:dyDescent="0.25">
      <c r="A60" s="93" t="s">
        <v>293</v>
      </c>
      <c r="B60" s="93" t="s">
        <v>294</v>
      </c>
      <c r="C60" s="93">
        <v>-0.11977</v>
      </c>
      <c r="D60" s="93">
        <v>-8.7500000000000002E-4</v>
      </c>
      <c r="E60" s="93">
        <v>-3.4459999999999998E-3</v>
      </c>
      <c r="F60" s="93">
        <v>-7.5799999999999999E-4</v>
      </c>
      <c r="G60" s="93">
        <v>-1.413E-3</v>
      </c>
      <c r="H60" s="93">
        <v>-3.0209999999999998E-3</v>
      </c>
      <c r="I60" s="93">
        <v>-3.68E-4</v>
      </c>
      <c r="J60" s="93">
        <v>-1.08E-4</v>
      </c>
      <c r="K60" s="93">
        <v>-2.911E-3</v>
      </c>
      <c r="L60" s="93">
        <v>-5.4189000000000001E-2</v>
      </c>
      <c r="M60" s="93">
        <v>-7.2900000000000005E-4</v>
      </c>
      <c r="N60" s="93">
        <v>-2.6779999999999998E-3</v>
      </c>
      <c r="O60" s="93">
        <v>-5.5999999999999995E-4</v>
      </c>
      <c r="P60" s="93">
        <v>-4.8299999999999998E-4</v>
      </c>
      <c r="Q60" s="93">
        <v>-7.6169999999999996E-3</v>
      </c>
      <c r="R60" s="93">
        <v>-3.9620000000000002E-3</v>
      </c>
      <c r="S60" s="93">
        <v>-7.85E-4</v>
      </c>
      <c r="T60" s="93">
        <v>-9.41E-4</v>
      </c>
      <c r="U60" s="93">
        <v>-3.4600000000000001E-4</v>
      </c>
      <c r="V60" s="93">
        <v>-1.5294E-2</v>
      </c>
      <c r="W60" s="93">
        <v>-4.6000000000000001E-4</v>
      </c>
      <c r="X60" s="93">
        <v>-1.554E-3</v>
      </c>
      <c r="Y60" s="93">
        <v>-2.5799999999999998E-3</v>
      </c>
      <c r="Z60" s="93">
        <v>-1.91E-3</v>
      </c>
      <c r="AA60" s="93">
        <v>-1.109E-3</v>
      </c>
      <c r="AB60" s="93">
        <v>-1.7600000000000001E-3</v>
      </c>
      <c r="AC60" s="93">
        <v>-2.862E-3</v>
      </c>
      <c r="AD60" s="93">
        <v>-1.444E-3</v>
      </c>
      <c r="AE60" s="93">
        <v>-2.9009999999999999E-3</v>
      </c>
      <c r="AF60" s="93">
        <v>-1.3799999999999999E-4</v>
      </c>
      <c r="AG60" s="93">
        <v>-1.1900000000000001E-3</v>
      </c>
      <c r="AH60" s="93">
        <v>-1.235E-3</v>
      </c>
      <c r="AI60" s="93">
        <v>-1.4200000000000001E-4</v>
      </c>
      <c r="AL60" s="93" t="s">
        <v>293</v>
      </c>
      <c r="AM60" s="93" t="s">
        <v>294</v>
      </c>
      <c r="AN60" s="93">
        <v>-0.11977</v>
      </c>
      <c r="AO60" s="93">
        <v>-8.7500000000000002E-4</v>
      </c>
      <c r="AP60" s="93">
        <v>-3.4459999999999998E-3</v>
      </c>
      <c r="AQ60" s="93">
        <v>-7.5799999999999999E-4</v>
      </c>
      <c r="AR60" s="93">
        <v>-1.413E-3</v>
      </c>
      <c r="AS60" s="93">
        <v>-3.0209999999999998E-3</v>
      </c>
      <c r="AT60" s="93">
        <v>-3.68E-4</v>
      </c>
      <c r="AU60" s="93">
        <v>-1.08E-4</v>
      </c>
      <c r="AV60" s="93">
        <v>-2.911E-3</v>
      </c>
      <c r="AW60" s="93">
        <v>-5.4189000000000001E-2</v>
      </c>
      <c r="AX60" s="93">
        <v>-7.2900000000000005E-4</v>
      </c>
      <c r="AY60" s="93">
        <v>-2.6779999999999998E-3</v>
      </c>
      <c r="AZ60" s="93">
        <v>-5.5999999999999995E-4</v>
      </c>
      <c r="BA60" s="93">
        <v>-4.8299999999999998E-4</v>
      </c>
      <c r="BB60" s="93">
        <v>-7.6169999999999996E-3</v>
      </c>
      <c r="BC60" s="93">
        <v>-3.9620000000000002E-3</v>
      </c>
      <c r="BD60" s="93">
        <v>-7.85E-4</v>
      </c>
      <c r="BE60" s="93">
        <v>-9.41E-4</v>
      </c>
      <c r="BF60" s="93">
        <v>-3.4600000000000001E-4</v>
      </c>
      <c r="BG60" s="93">
        <v>-1.5294E-2</v>
      </c>
      <c r="BH60" s="93">
        <v>-4.6000000000000001E-4</v>
      </c>
      <c r="BI60" s="93">
        <v>-1.554E-3</v>
      </c>
      <c r="BJ60" s="93">
        <v>-2.5799999999999998E-3</v>
      </c>
      <c r="BK60" s="93">
        <v>-1.91E-3</v>
      </c>
      <c r="BL60" s="93">
        <v>-1.109E-3</v>
      </c>
      <c r="BM60" s="93">
        <v>-1.7600000000000001E-3</v>
      </c>
      <c r="BN60" s="93">
        <v>-2.862E-3</v>
      </c>
      <c r="BO60" s="93">
        <v>-1.444E-3</v>
      </c>
      <c r="BP60" s="93">
        <v>-2.9009999999999999E-3</v>
      </c>
      <c r="BQ60" s="93">
        <v>-1.3799999999999999E-4</v>
      </c>
      <c r="BR60" s="93">
        <v>-1.1900000000000001E-3</v>
      </c>
      <c r="BS60" s="93">
        <v>-1.235E-3</v>
      </c>
      <c r="BT60" s="93">
        <v>-1.4200000000000001E-4</v>
      </c>
    </row>
    <row r="61" spans="1:72" x14ac:dyDescent="0.25">
      <c r="A61" s="93" t="s">
        <v>295</v>
      </c>
      <c r="B61" s="93" t="s">
        <v>296</v>
      </c>
      <c r="C61" s="93">
        <v>-0.14629200000000001</v>
      </c>
      <c r="D61" s="93">
        <v>-1.01E-3</v>
      </c>
      <c r="E61" s="93">
        <v>-3.8530000000000001E-3</v>
      </c>
      <c r="F61" s="93">
        <v>-1.5449999999999999E-3</v>
      </c>
      <c r="G61" s="93">
        <v>-1.1199999999999999E-3</v>
      </c>
      <c r="H61" s="93">
        <v>-2.4589999999999998E-3</v>
      </c>
      <c r="I61" s="93">
        <v>-7.6800000000000002E-4</v>
      </c>
      <c r="J61" s="93">
        <v>-3.8499999999999998E-4</v>
      </c>
      <c r="K61" s="93">
        <v>-2.709E-3</v>
      </c>
      <c r="L61" s="93">
        <v>-6.7584000000000005E-2</v>
      </c>
      <c r="M61" s="93">
        <v>-1.0039999999999999E-3</v>
      </c>
      <c r="N61" s="93">
        <v>-3.2569999999999999E-3</v>
      </c>
      <c r="O61" s="93">
        <v>-1.1490000000000001E-3</v>
      </c>
      <c r="P61" s="93">
        <v>-7.8100000000000001E-4</v>
      </c>
      <c r="Q61" s="93">
        <v>-9.4039999999999992E-3</v>
      </c>
      <c r="R61" s="93">
        <v>-4.9769999999999997E-3</v>
      </c>
      <c r="S61" s="93">
        <v>-9.8499999999999998E-4</v>
      </c>
      <c r="T61" s="93">
        <v>-1.3060000000000001E-3</v>
      </c>
      <c r="U61" s="93">
        <v>-6.6200000000000005E-4</v>
      </c>
      <c r="V61" s="93">
        <v>-1.6178000000000001E-2</v>
      </c>
      <c r="W61" s="93">
        <v>-1.114E-3</v>
      </c>
      <c r="X61" s="93">
        <v>-1.884E-3</v>
      </c>
      <c r="Y61" s="93">
        <v>-3.1210000000000001E-3</v>
      </c>
      <c r="Z61" s="93">
        <v>-3.0360000000000001E-3</v>
      </c>
      <c r="AA61" s="93">
        <v>-1.284E-3</v>
      </c>
      <c r="AB61" s="93">
        <v>-2.594E-3</v>
      </c>
      <c r="AC61" s="93">
        <v>-2.7650000000000001E-3</v>
      </c>
      <c r="AD61" s="93">
        <v>-1.5709999999999999E-3</v>
      </c>
      <c r="AE61" s="93">
        <v>-3.2299999999999998E-3</v>
      </c>
      <c r="AF61" s="93">
        <v>-1.8699999999999999E-4</v>
      </c>
      <c r="AG61" s="93">
        <v>-1.9910000000000001E-3</v>
      </c>
      <c r="AH61" s="93">
        <v>-2.2560000000000002E-3</v>
      </c>
      <c r="AI61" s="93">
        <v>-1.22E-4</v>
      </c>
      <c r="AL61" s="93" t="s">
        <v>295</v>
      </c>
      <c r="AM61" s="93" t="s">
        <v>296</v>
      </c>
      <c r="AN61" s="93">
        <v>-0.14629200000000001</v>
      </c>
      <c r="AO61" s="93">
        <v>-1.01E-3</v>
      </c>
      <c r="AP61" s="93">
        <v>-3.8530000000000001E-3</v>
      </c>
      <c r="AQ61" s="93">
        <v>-1.5449999999999999E-3</v>
      </c>
      <c r="AR61" s="93">
        <v>-1.1199999999999999E-3</v>
      </c>
      <c r="AS61" s="93">
        <v>-2.4589999999999998E-3</v>
      </c>
      <c r="AT61" s="93">
        <v>-7.6800000000000002E-4</v>
      </c>
      <c r="AU61" s="93">
        <v>-3.8499999999999998E-4</v>
      </c>
      <c r="AV61" s="93">
        <v>-2.709E-3</v>
      </c>
      <c r="AW61" s="93">
        <v>-6.7584000000000005E-2</v>
      </c>
      <c r="AX61" s="93">
        <v>-1.0039999999999999E-3</v>
      </c>
      <c r="AY61" s="93">
        <v>-3.2569999999999999E-3</v>
      </c>
      <c r="AZ61" s="93">
        <v>-1.1490000000000001E-3</v>
      </c>
      <c r="BA61" s="93">
        <v>-7.8100000000000001E-4</v>
      </c>
      <c r="BB61" s="93">
        <v>-9.4039999999999992E-3</v>
      </c>
      <c r="BC61" s="93">
        <v>-4.9769999999999997E-3</v>
      </c>
      <c r="BD61" s="93">
        <v>-9.8499999999999998E-4</v>
      </c>
      <c r="BE61" s="93">
        <v>-1.3060000000000001E-3</v>
      </c>
      <c r="BF61" s="93">
        <v>-6.6200000000000005E-4</v>
      </c>
      <c r="BG61" s="93">
        <v>-1.6178000000000001E-2</v>
      </c>
      <c r="BH61" s="93">
        <v>-1.114E-3</v>
      </c>
      <c r="BI61" s="93">
        <v>-1.884E-3</v>
      </c>
      <c r="BJ61" s="93">
        <v>-3.1210000000000001E-3</v>
      </c>
      <c r="BK61" s="93">
        <v>-3.0360000000000001E-3</v>
      </c>
      <c r="BL61" s="93">
        <v>-1.284E-3</v>
      </c>
      <c r="BM61" s="93">
        <v>-2.594E-3</v>
      </c>
      <c r="BN61" s="93">
        <v>-2.7650000000000001E-3</v>
      </c>
      <c r="BO61" s="93">
        <v>-1.5709999999999999E-3</v>
      </c>
      <c r="BP61" s="93">
        <v>-3.2299999999999998E-3</v>
      </c>
      <c r="BQ61" s="93">
        <v>-1.8699999999999999E-4</v>
      </c>
      <c r="BR61" s="93">
        <v>-1.9910000000000001E-3</v>
      </c>
      <c r="BS61" s="93">
        <v>-2.2560000000000002E-3</v>
      </c>
      <c r="BT61" s="93">
        <v>-1.22E-4</v>
      </c>
    </row>
    <row r="62" spans="1:72" x14ac:dyDescent="0.25">
      <c r="A62" s="93" t="s">
        <v>297</v>
      </c>
      <c r="B62" s="93" t="s">
        <v>298</v>
      </c>
      <c r="C62" s="93">
        <v>-0.22476199999999999</v>
      </c>
      <c r="D62" s="93">
        <v>-1.2650000000000001E-3</v>
      </c>
      <c r="E62" s="93">
        <v>-4.7980000000000002E-3</v>
      </c>
      <c r="F62" s="93">
        <v>-1.4599999999999999E-3</v>
      </c>
      <c r="G62" s="93">
        <v>-1.1850000000000001E-3</v>
      </c>
      <c r="H62" s="93">
        <v>-3.5279999999999999E-3</v>
      </c>
      <c r="I62" s="93">
        <v>-8.3900000000000001E-4</v>
      </c>
      <c r="J62" s="93">
        <v>-9.4300000000000004E-4</v>
      </c>
      <c r="K62" s="93">
        <v>-3.9420000000000002E-3</v>
      </c>
      <c r="L62" s="93">
        <v>-0.112209</v>
      </c>
      <c r="M62" s="93">
        <v>-1.3680000000000001E-3</v>
      </c>
      <c r="N62" s="93">
        <v>-5.0639999999999999E-3</v>
      </c>
      <c r="O62" s="93">
        <v>-1.5790000000000001E-3</v>
      </c>
      <c r="P62" s="93">
        <v>-1.3240000000000001E-3</v>
      </c>
      <c r="Q62" s="93">
        <v>-1.3861E-2</v>
      </c>
      <c r="R62" s="93">
        <v>-1.0267E-2</v>
      </c>
      <c r="S62" s="93">
        <v>-2.261E-3</v>
      </c>
      <c r="T62" s="93">
        <v>-1.8060000000000001E-3</v>
      </c>
      <c r="U62" s="93">
        <v>-8.7200000000000005E-4</v>
      </c>
      <c r="V62" s="93">
        <v>-2.1314E-2</v>
      </c>
      <c r="W62" s="93">
        <v>-1.351E-3</v>
      </c>
      <c r="X62" s="93">
        <v>-3.3990000000000001E-3</v>
      </c>
      <c r="Y62" s="93">
        <v>-4.2570000000000004E-3</v>
      </c>
      <c r="Z62" s="93">
        <v>-3.98E-3</v>
      </c>
      <c r="AA62" s="93">
        <v>-1.869E-3</v>
      </c>
      <c r="AB62" s="93">
        <v>-3.522E-3</v>
      </c>
      <c r="AC62" s="93">
        <v>-3.1549999999999998E-3</v>
      </c>
      <c r="AD62" s="93">
        <v>-1.9449999999999999E-3</v>
      </c>
      <c r="AE62" s="93">
        <v>-4.3480000000000003E-3</v>
      </c>
      <c r="AF62" s="93">
        <v>-3.7800000000000003E-4</v>
      </c>
      <c r="AG62" s="93">
        <v>-3.6050000000000001E-3</v>
      </c>
      <c r="AH62" s="93">
        <v>-2.6949999999999999E-3</v>
      </c>
      <c r="AI62" s="93">
        <v>-3.6999999999999999E-4</v>
      </c>
      <c r="AL62" s="93" t="s">
        <v>297</v>
      </c>
      <c r="AM62" s="93" t="s">
        <v>298</v>
      </c>
      <c r="AN62" s="93">
        <v>-0.22476199999999999</v>
      </c>
      <c r="AO62" s="93">
        <v>-1.2650000000000001E-3</v>
      </c>
      <c r="AP62" s="93">
        <v>-4.7980000000000002E-3</v>
      </c>
      <c r="AQ62" s="93">
        <v>-1.4599999999999999E-3</v>
      </c>
      <c r="AR62" s="93">
        <v>-1.1850000000000001E-3</v>
      </c>
      <c r="AS62" s="93">
        <v>-3.5279999999999999E-3</v>
      </c>
      <c r="AT62" s="93">
        <v>-8.3900000000000001E-4</v>
      </c>
      <c r="AU62" s="93">
        <v>-9.4300000000000004E-4</v>
      </c>
      <c r="AV62" s="93">
        <v>-3.9420000000000002E-3</v>
      </c>
      <c r="AW62" s="93">
        <v>-0.112209</v>
      </c>
      <c r="AX62" s="93">
        <v>-1.3680000000000001E-3</v>
      </c>
      <c r="AY62" s="93">
        <v>-5.0639999999999999E-3</v>
      </c>
      <c r="AZ62" s="93">
        <v>-1.5790000000000001E-3</v>
      </c>
      <c r="BA62" s="93">
        <v>-1.3240000000000001E-3</v>
      </c>
      <c r="BB62" s="93">
        <v>-1.3861E-2</v>
      </c>
      <c r="BC62" s="93">
        <v>-1.0267E-2</v>
      </c>
      <c r="BD62" s="93">
        <v>-2.261E-3</v>
      </c>
      <c r="BE62" s="93">
        <v>-1.8060000000000001E-3</v>
      </c>
      <c r="BF62" s="93">
        <v>-8.7200000000000005E-4</v>
      </c>
      <c r="BG62" s="93">
        <v>-2.1314E-2</v>
      </c>
      <c r="BH62" s="93">
        <v>-1.351E-3</v>
      </c>
      <c r="BI62" s="93">
        <v>-3.3990000000000001E-3</v>
      </c>
      <c r="BJ62" s="93">
        <v>-4.2570000000000004E-3</v>
      </c>
      <c r="BK62" s="93">
        <v>-3.98E-3</v>
      </c>
      <c r="BL62" s="93">
        <v>-1.869E-3</v>
      </c>
      <c r="BM62" s="93">
        <v>-3.522E-3</v>
      </c>
      <c r="BN62" s="93">
        <v>-3.1549999999999998E-3</v>
      </c>
      <c r="BO62" s="93">
        <v>-1.9449999999999999E-3</v>
      </c>
      <c r="BP62" s="93">
        <v>-4.3480000000000003E-3</v>
      </c>
      <c r="BQ62" s="93">
        <v>-3.7800000000000003E-4</v>
      </c>
      <c r="BR62" s="93">
        <v>-3.6050000000000001E-3</v>
      </c>
      <c r="BS62" s="93">
        <v>-2.6949999999999999E-3</v>
      </c>
      <c r="BT62" s="93">
        <v>-3.6999999999999999E-4</v>
      </c>
    </row>
    <row r="63" spans="1:72" x14ac:dyDescent="0.25">
      <c r="A63" s="93" t="s">
        <v>299</v>
      </c>
      <c r="B63" s="93" t="s">
        <v>300</v>
      </c>
      <c r="C63" s="93">
        <v>-0.11977</v>
      </c>
      <c r="D63" s="93">
        <v>-8.7500000000000002E-4</v>
      </c>
      <c r="E63" s="93">
        <v>-3.4459999999999998E-3</v>
      </c>
      <c r="F63" s="93">
        <v>-7.5799999999999999E-4</v>
      </c>
      <c r="G63" s="93">
        <v>-1.413E-3</v>
      </c>
      <c r="H63" s="93">
        <v>-3.0209999999999998E-3</v>
      </c>
      <c r="I63" s="93">
        <v>-3.68E-4</v>
      </c>
      <c r="J63" s="93">
        <v>-1.08E-4</v>
      </c>
      <c r="K63" s="93">
        <v>-2.911E-3</v>
      </c>
      <c r="L63" s="93">
        <v>-5.4189000000000001E-2</v>
      </c>
      <c r="M63" s="93">
        <v>-7.2900000000000005E-4</v>
      </c>
      <c r="N63" s="93">
        <v>-2.6779999999999998E-3</v>
      </c>
      <c r="O63" s="93">
        <v>-5.5999999999999995E-4</v>
      </c>
      <c r="P63" s="93">
        <v>-4.8299999999999998E-4</v>
      </c>
      <c r="Q63" s="93">
        <v>-7.6169999999999996E-3</v>
      </c>
      <c r="R63" s="93">
        <v>-3.9620000000000002E-3</v>
      </c>
      <c r="S63" s="93">
        <v>-7.85E-4</v>
      </c>
      <c r="T63" s="93">
        <v>-9.41E-4</v>
      </c>
      <c r="U63" s="93">
        <v>-3.4600000000000001E-4</v>
      </c>
      <c r="V63" s="93">
        <v>-1.5294E-2</v>
      </c>
      <c r="W63" s="93">
        <v>-4.6000000000000001E-4</v>
      </c>
      <c r="X63" s="93">
        <v>-1.554E-3</v>
      </c>
      <c r="Y63" s="93">
        <v>-2.5799999999999998E-3</v>
      </c>
      <c r="Z63" s="93">
        <v>-1.91E-3</v>
      </c>
      <c r="AA63" s="93">
        <v>-1.109E-3</v>
      </c>
      <c r="AB63" s="93">
        <v>-1.7600000000000001E-3</v>
      </c>
      <c r="AC63" s="93">
        <v>-2.862E-3</v>
      </c>
      <c r="AD63" s="93">
        <v>-1.444E-3</v>
      </c>
      <c r="AE63" s="93">
        <v>-2.9009999999999999E-3</v>
      </c>
      <c r="AF63" s="93">
        <v>-1.3799999999999999E-4</v>
      </c>
      <c r="AG63" s="93">
        <v>-1.1900000000000001E-3</v>
      </c>
      <c r="AH63" s="93">
        <v>-1.235E-3</v>
      </c>
      <c r="AI63" s="93">
        <v>-1.4200000000000001E-4</v>
      </c>
      <c r="AL63" s="93" t="s">
        <v>299</v>
      </c>
      <c r="AM63" s="93" t="s">
        <v>300</v>
      </c>
      <c r="AN63" s="93">
        <v>-0.11977</v>
      </c>
      <c r="AO63" s="93">
        <v>-8.7500000000000002E-4</v>
      </c>
      <c r="AP63" s="93">
        <v>-3.4459999999999998E-3</v>
      </c>
      <c r="AQ63" s="93">
        <v>-7.5799999999999999E-4</v>
      </c>
      <c r="AR63" s="93">
        <v>-1.413E-3</v>
      </c>
      <c r="AS63" s="93">
        <v>-3.0209999999999998E-3</v>
      </c>
      <c r="AT63" s="93">
        <v>-3.68E-4</v>
      </c>
      <c r="AU63" s="93">
        <v>-1.08E-4</v>
      </c>
      <c r="AV63" s="93">
        <v>-2.911E-3</v>
      </c>
      <c r="AW63" s="93">
        <v>-5.4189000000000001E-2</v>
      </c>
      <c r="AX63" s="93">
        <v>-7.2900000000000005E-4</v>
      </c>
      <c r="AY63" s="93">
        <v>-2.6779999999999998E-3</v>
      </c>
      <c r="AZ63" s="93">
        <v>-5.5999999999999995E-4</v>
      </c>
      <c r="BA63" s="93">
        <v>-4.8299999999999998E-4</v>
      </c>
      <c r="BB63" s="93">
        <v>-7.6169999999999996E-3</v>
      </c>
      <c r="BC63" s="93">
        <v>-3.9620000000000002E-3</v>
      </c>
      <c r="BD63" s="93">
        <v>-7.85E-4</v>
      </c>
      <c r="BE63" s="93">
        <v>-9.41E-4</v>
      </c>
      <c r="BF63" s="93">
        <v>-3.4600000000000001E-4</v>
      </c>
      <c r="BG63" s="93">
        <v>-1.5294E-2</v>
      </c>
      <c r="BH63" s="93">
        <v>-4.6000000000000001E-4</v>
      </c>
      <c r="BI63" s="93">
        <v>-1.554E-3</v>
      </c>
      <c r="BJ63" s="93">
        <v>-2.5799999999999998E-3</v>
      </c>
      <c r="BK63" s="93">
        <v>-1.91E-3</v>
      </c>
      <c r="BL63" s="93">
        <v>-1.109E-3</v>
      </c>
      <c r="BM63" s="93">
        <v>-1.7600000000000001E-3</v>
      </c>
      <c r="BN63" s="93">
        <v>-2.862E-3</v>
      </c>
      <c r="BO63" s="93">
        <v>-1.444E-3</v>
      </c>
      <c r="BP63" s="93">
        <v>-2.9009999999999999E-3</v>
      </c>
      <c r="BQ63" s="93">
        <v>-1.3799999999999999E-4</v>
      </c>
      <c r="BR63" s="93">
        <v>-1.1900000000000001E-3</v>
      </c>
      <c r="BS63" s="93">
        <v>-1.235E-3</v>
      </c>
      <c r="BT63" s="93">
        <v>-1.4200000000000001E-4</v>
      </c>
    </row>
    <row r="64" spans="1:72" x14ac:dyDescent="0.25">
      <c r="A64" s="93" t="s">
        <v>301</v>
      </c>
      <c r="B64" s="93" t="s">
        <v>302</v>
      </c>
      <c r="C64" s="93">
        <v>-0.25987399999999999</v>
      </c>
      <c r="D64" s="93">
        <v>-1.601E-3</v>
      </c>
      <c r="E64" s="93">
        <v>-5.6559999999999996E-3</v>
      </c>
      <c r="F64" s="93">
        <v>-1.681E-3</v>
      </c>
      <c r="G64" s="93">
        <v>-1.639E-3</v>
      </c>
      <c r="H64" s="93">
        <v>-4.0850000000000001E-3</v>
      </c>
      <c r="I64" s="93">
        <v>-1.0529999999999999E-3</v>
      </c>
      <c r="J64" s="93">
        <v>-1.7290000000000001E-3</v>
      </c>
      <c r="K64" s="93">
        <v>-4.0850000000000001E-3</v>
      </c>
      <c r="L64" s="93">
        <v>-0.139015</v>
      </c>
      <c r="M64" s="93">
        <v>-1.2329999999999999E-3</v>
      </c>
      <c r="N64" s="93">
        <v>-4.7349999999999996E-3</v>
      </c>
      <c r="O64" s="93">
        <v>-2.5639999999999999E-3</v>
      </c>
      <c r="P64" s="93">
        <v>-1.3309999999999999E-3</v>
      </c>
      <c r="Q64" s="93">
        <v>-1.5455E-2</v>
      </c>
      <c r="R64" s="93">
        <v>-1.2642E-2</v>
      </c>
      <c r="S64" s="93">
        <v>-2.3969999999999998E-3</v>
      </c>
      <c r="T64" s="93">
        <v>-2.317E-3</v>
      </c>
      <c r="U64" s="93">
        <v>-1.3619999999999999E-3</v>
      </c>
      <c r="V64" s="93">
        <v>-1.7343999999999998E-2</v>
      </c>
      <c r="W64" s="93">
        <v>-1.488E-3</v>
      </c>
      <c r="X64" s="93">
        <v>-3.6189999999999998E-3</v>
      </c>
      <c r="Y64" s="93">
        <v>-4.6690000000000004E-3</v>
      </c>
      <c r="Z64" s="93">
        <v>-5.4949999999999999E-3</v>
      </c>
      <c r="AA64" s="93">
        <v>-2.0309999999999998E-3</v>
      </c>
      <c r="AB64" s="93">
        <v>-3.0360000000000001E-3</v>
      </c>
      <c r="AC64" s="93">
        <v>-2.6849999999999999E-3</v>
      </c>
      <c r="AD64" s="93">
        <v>-2.4919999999999999E-3</v>
      </c>
      <c r="AE64" s="93">
        <v>-4.6119999999999998E-3</v>
      </c>
      <c r="AF64" s="93">
        <v>-4.6000000000000001E-4</v>
      </c>
      <c r="AG64" s="93">
        <v>-3.7039999999999998E-3</v>
      </c>
      <c r="AH64" s="93">
        <v>-3.124E-3</v>
      </c>
      <c r="AI64" s="93">
        <v>-5.3799999999999996E-4</v>
      </c>
      <c r="AL64" s="93" t="s">
        <v>301</v>
      </c>
      <c r="AM64" s="93" t="s">
        <v>302</v>
      </c>
      <c r="AN64" s="93">
        <v>-0.25987399999999999</v>
      </c>
      <c r="AO64" s="93">
        <v>-1.601E-3</v>
      </c>
      <c r="AP64" s="93">
        <v>-5.6559999999999996E-3</v>
      </c>
      <c r="AQ64" s="93">
        <v>-1.681E-3</v>
      </c>
      <c r="AR64" s="93">
        <v>-1.639E-3</v>
      </c>
      <c r="AS64" s="93">
        <v>-4.0850000000000001E-3</v>
      </c>
      <c r="AT64" s="93">
        <v>-1.0529999999999999E-3</v>
      </c>
      <c r="AU64" s="93">
        <v>-1.7290000000000001E-3</v>
      </c>
      <c r="AV64" s="93">
        <v>-4.0850000000000001E-3</v>
      </c>
      <c r="AW64" s="93">
        <v>-0.139015</v>
      </c>
      <c r="AX64" s="93">
        <v>-1.2329999999999999E-3</v>
      </c>
      <c r="AY64" s="93">
        <v>-4.7349999999999996E-3</v>
      </c>
      <c r="AZ64" s="93">
        <v>-2.5639999999999999E-3</v>
      </c>
      <c r="BA64" s="93">
        <v>-1.3309999999999999E-3</v>
      </c>
      <c r="BB64" s="93">
        <v>-1.5455E-2</v>
      </c>
      <c r="BC64" s="93">
        <v>-1.2642E-2</v>
      </c>
      <c r="BD64" s="93">
        <v>-2.3969999999999998E-3</v>
      </c>
      <c r="BE64" s="93">
        <v>-2.317E-3</v>
      </c>
      <c r="BF64" s="93">
        <v>-1.3619999999999999E-3</v>
      </c>
      <c r="BG64" s="93">
        <v>-1.7343999999999998E-2</v>
      </c>
      <c r="BH64" s="93">
        <v>-1.488E-3</v>
      </c>
      <c r="BI64" s="93">
        <v>-3.6189999999999998E-3</v>
      </c>
      <c r="BJ64" s="93">
        <v>-4.6690000000000004E-3</v>
      </c>
      <c r="BK64" s="93">
        <v>-5.4949999999999999E-3</v>
      </c>
      <c r="BL64" s="93">
        <v>-2.0309999999999998E-3</v>
      </c>
      <c r="BM64" s="93">
        <v>-3.0360000000000001E-3</v>
      </c>
      <c r="BN64" s="93">
        <v>-2.6849999999999999E-3</v>
      </c>
      <c r="BO64" s="93">
        <v>-2.4919999999999999E-3</v>
      </c>
      <c r="BP64" s="93">
        <v>-4.6119999999999998E-3</v>
      </c>
      <c r="BQ64" s="93">
        <v>-4.6000000000000001E-4</v>
      </c>
      <c r="BR64" s="93">
        <v>-3.7039999999999998E-3</v>
      </c>
      <c r="BS64" s="93">
        <v>-3.124E-3</v>
      </c>
      <c r="BT64" s="93">
        <v>-5.3799999999999996E-4</v>
      </c>
    </row>
    <row r="65" spans="1:72" x14ac:dyDescent="0.25">
      <c r="A65" s="93" t="s">
        <v>303</v>
      </c>
      <c r="B65" s="93" t="s">
        <v>304</v>
      </c>
      <c r="C65" s="93">
        <v>-0.25985999999999998</v>
      </c>
      <c r="D65" s="93">
        <v>-1.601E-3</v>
      </c>
      <c r="E65" s="93">
        <v>-5.6550000000000003E-3</v>
      </c>
      <c r="F65" s="93">
        <v>-1.681E-3</v>
      </c>
      <c r="G65" s="93">
        <v>-1.639E-3</v>
      </c>
      <c r="H65" s="93">
        <v>-4.0829999999999998E-3</v>
      </c>
      <c r="I65" s="93">
        <v>-1.0529999999999999E-3</v>
      </c>
      <c r="J65" s="93">
        <v>-1.7290000000000001E-3</v>
      </c>
      <c r="K65" s="93">
        <v>-4.0829999999999998E-3</v>
      </c>
      <c r="L65" s="93">
        <v>-0.13902200000000001</v>
      </c>
      <c r="M65" s="93">
        <v>-1.2329999999999999E-3</v>
      </c>
      <c r="N65" s="93">
        <v>-4.7340000000000004E-3</v>
      </c>
      <c r="O65" s="93">
        <v>-2.5660000000000001E-3</v>
      </c>
      <c r="P65" s="93">
        <v>-1.3309999999999999E-3</v>
      </c>
      <c r="Q65" s="93">
        <v>-1.5452E-2</v>
      </c>
      <c r="R65" s="93">
        <v>-1.2642E-2</v>
      </c>
      <c r="S65" s="93">
        <v>-2.3969999999999998E-3</v>
      </c>
      <c r="T65" s="93">
        <v>-2.317E-3</v>
      </c>
      <c r="U65" s="93">
        <v>-1.3619999999999999E-3</v>
      </c>
      <c r="V65" s="93">
        <v>-1.7339E-2</v>
      </c>
      <c r="W65" s="93">
        <v>-1.488E-3</v>
      </c>
      <c r="X65" s="93">
        <v>-3.6189999999999998E-3</v>
      </c>
      <c r="Y65" s="93">
        <v>-4.6680000000000003E-3</v>
      </c>
      <c r="Z65" s="93">
        <v>-5.4949999999999999E-3</v>
      </c>
      <c r="AA65" s="93">
        <v>-2.0300000000000001E-3</v>
      </c>
      <c r="AB65" s="93">
        <v>-3.0360000000000001E-3</v>
      </c>
      <c r="AC65" s="93">
        <v>-2.6830000000000001E-3</v>
      </c>
      <c r="AD65" s="93">
        <v>-2.4910000000000002E-3</v>
      </c>
      <c r="AE65" s="93">
        <v>-4.6109999999999996E-3</v>
      </c>
      <c r="AF65" s="93">
        <v>-4.6000000000000001E-4</v>
      </c>
      <c r="AG65" s="93">
        <v>-3.7030000000000001E-3</v>
      </c>
      <c r="AH65" s="93">
        <v>-3.1229999999999999E-3</v>
      </c>
      <c r="AI65" s="93">
        <v>-5.3799999999999996E-4</v>
      </c>
      <c r="AL65" s="93" t="s">
        <v>303</v>
      </c>
      <c r="AM65" s="93" t="s">
        <v>304</v>
      </c>
      <c r="AN65" s="93">
        <v>-0.25985999999999998</v>
      </c>
      <c r="AO65" s="93">
        <v>-1.601E-3</v>
      </c>
      <c r="AP65" s="93">
        <v>-5.6550000000000003E-3</v>
      </c>
      <c r="AQ65" s="93">
        <v>-1.681E-3</v>
      </c>
      <c r="AR65" s="93">
        <v>-1.639E-3</v>
      </c>
      <c r="AS65" s="93">
        <v>-4.0829999999999998E-3</v>
      </c>
      <c r="AT65" s="93">
        <v>-1.0529999999999999E-3</v>
      </c>
      <c r="AU65" s="93">
        <v>-1.7290000000000001E-3</v>
      </c>
      <c r="AV65" s="93">
        <v>-4.0829999999999998E-3</v>
      </c>
      <c r="AW65" s="93">
        <v>-0.13902200000000001</v>
      </c>
      <c r="AX65" s="93">
        <v>-1.2329999999999999E-3</v>
      </c>
      <c r="AY65" s="93">
        <v>-4.7340000000000004E-3</v>
      </c>
      <c r="AZ65" s="93">
        <v>-2.5660000000000001E-3</v>
      </c>
      <c r="BA65" s="93">
        <v>-1.3309999999999999E-3</v>
      </c>
      <c r="BB65" s="93">
        <v>-1.5452E-2</v>
      </c>
      <c r="BC65" s="93">
        <v>-1.2642E-2</v>
      </c>
      <c r="BD65" s="93">
        <v>-2.3969999999999998E-3</v>
      </c>
      <c r="BE65" s="93">
        <v>-2.317E-3</v>
      </c>
      <c r="BF65" s="93">
        <v>-1.3619999999999999E-3</v>
      </c>
      <c r="BG65" s="93">
        <v>-1.7339E-2</v>
      </c>
      <c r="BH65" s="93">
        <v>-1.488E-3</v>
      </c>
      <c r="BI65" s="93">
        <v>-3.6189999999999998E-3</v>
      </c>
      <c r="BJ65" s="93">
        <v>-4.6680000000000003E-3</v>
      </c>
      <c r="BK65" s="93">
        <v>-5.4949999999999999E-3</v>
      </c>
      <c r="BL65" s="93">
        <v>-2.0300000000000001E-3</v>
      </c>
      <c r="BM65" s="93">
        <v>-3.0360000000000001E-3</v>
      </c>
      <c r="BN65" s="93">
        <v>-2.6830000000000001E-3</v>
      </c>
      <c r="BO65" s="93">
        <v>-2.4910000000000002E-3</v>
      </c>
      <c r="BP65" s="93">
        <v>-4.6109999999999996E-3</v>
      </c>
      <c r="BQ65" s="93">
        <v>-4.6000000000000001E-4</v>
      </c>
      <c r="BR65" s="93">
        <v>-3.7030000000000001E-3</v>
      </c>
      <c r="BS65" s="93">
        <v>-3.1229999999999999E-3</v>
      </c>
      <c r="BT65" s="93">
        <v>-5.3799999999999996E-4</v>
      </c>
    </row>
    <row r="66" spans="1:72" x14ac:dyDescent="0.25">
      <c r="A66" s="93" t="s">
        <v>305</v>
      </c>
      <c r="B66" s="93" t="s">
        <v>306</v>
      </c>
      <c r="C66" s="93">
        <v>-9.4777E-2</v>
      </c>
      <c r="D66" s="93">
        <v>-8.4800000000000001E-4</v>
      </c>
      <c r="E66" s="93">
        <v>-2.444E-3</v>
      </c>
      <c r="F66" s="93">
        <v>-2.81E-4</v>
      </c>
      <c r="G66" s="93">
        <v>1.7700000000000001E-3</v>
      </c>
      <c r="H66" s="93">
        <v>-2.8869999999999998E-3</v>
      </c>
      <c r="I66" s="93">
        <v>-3.6200000000000002E-4</v>
      </c>
      <c r="J66" s="93">
        <v>2.2800000000000001E-4</v>
      </c>
      <c r="K66" s="93">
        <v>-2.7200000000000002E-3</v>
      </c>
      <c r="L66" s="93">
        <v>-4.1245999999999998E-2</v>
      </c>
      <c r="M66" s="93">
        <v>-1.2539999999999999E-3</v>
      </c>
      <c r="N66" s="93">
        <v>-2.2950000000000002E-3</v>
      </c>
      <c r="O66" s="93">
        <v>-4.9899999999999999E-4</v>
      </c>
      <c r="P66" s="93">
        <v>-4.7100000000000001E-4</v>
      </c>
      <c r="Q66" s="93">
        <v>-6.1960000000000001E-3</v>
      </c>
      <c r="R66" s="93">
        <v>-3.771E-3</v>
      </c>
      <c r="S66" s="93">
        <v>-8.0800000000000002E-4</v>
      </c>
      <c r="T66" s="93">
        <v>-6.3400000000000001E-4</v>
      </c>
      <c r="U66" s="93">
        <v>-3.2699999999999998E-4</v>
      </c>
      <c r="V66" s="93">
        <v>-1.324E-2</v>
      </c>
      <c r="W66" s="93">
        <v>-2.7700000000000001E-4</v>
      </c>
      <c r="X66" s="93">
        <v>-1.9239999999999999E-3</v>
      </c>
      <c r="Y66" s="93">
        <v>-2.5149999999999999E-3</v>
      </c>
      <c r="Z66" s="93">
        <v>-8.1300000000000003E-4</v>
      </c>
      <c r="AA66" s="93">
        <v>-1.3760000000000001E-3</v>
      </c>
      <c r="AB66" s="93">
        <v>-1.7110000000000001E-3</v>
      </c>
      <c r="AC66" s="93">
        <v>-5.2519999999999997E-3</v>
      </c>
      <c r="AD66" s="93">
        <v>1.34E-3</v>
      </c>
      <c r="AE66" s="93">
        <v>-2.0110000000000002E-3</v>
      </c>
      <c r="AF66" s="93">
        <v>-1.4799999999999999E-4</v>
      </c>
      <c r="AG66" s="93">
        <v>-4.8500000000000003E-4</v>
      </c>
      <c r="AH66" s="93">
        <v>-4.44E-4</v>
      </c>
      <c r="AI66" s="93">
        <v>-8.7699999999999996E-4</v>
      </c>
      <c r="AL66" s="93" t="s">
        <v>305</v>
      </c>
      <c r="AM66" s="93" t="s">
        <v>306</v>
      </c>
      <c r="AN66" s="93">
        <v>-9.4777E-2</v>
      </c>
      <c r="AO66" s="93">
        <v>-8.4800000000000001E-4</v>
      </c>
      <c r="AP66" s="93">
        <v>-2.444E-3</v>
      </c>
      <c r="AQ66" s="93">
        <v>-2.81E-4</v>
      </c>
      <c r="AR66" s="93">
        <v>1.7700000000000001E-3</v>
      </c>
      <c r="AS66" s="93">
        <v>-2.8869999999999998E-3</v>
      </c>
      <c r="AT66" s="93">
        <v>-3.6200000000000002E-4</v>
      </c>
      <c r="AU66" s="93">
        <v>2.2800000000000001E-4</v>
      </c>
      <c r="AV66" s="93">
        <v>-2.7200000000000002E-3</v>
      </c>
      <c r="AW66" s="93">
        <v>-4.1245999999999998E-2</v>
      </c>
      <c r="AX66" s="93">
        <v>-1.2539999999999999E-3</v>
      </c>
      <c r="AY66" s="93">
        <v>-2.2950000000000002E-3</v>
      </c>
      <c r="AZ66" s="93">
        <v>-4.9899999999999999E-4</v>
      </c>
      <c r="BA66" s="93">
        <v>-4.7100000000000001E-4</v>
      </c>
      <c r="BB66" s="93">
        <v>-6.1960000000000001E-3</v>
      </c>
      <c r="BC66" s="93">
        <v>-3.771E-3</v>
      </c>
      <c r="BD66" s="93">
        <v>-8.0800000000000002E-4</v>
      </c>
      <c r="BE66" s="93">
        <v>-6.3400000000000001E-4</v>
      </c>
      <c r="BF66" s="93">
        <v>-3.2699999999999998E-4</v>
      </c>
      <c r="BG66" s="93">
        <v>-1.324E-2</v>
      </c>
      <c r="BH66" s="93">
        <v>-2.7700000000000001E-4</v>
      </c>
      <c r="BI66" s="93">
        <v>-1.9239999999999999E-3</v>
      </c>
      <c r="BJ66" s="93">
        <v>-2.5149999999999999E-3</v>
      </c>
      <c r="BK66" s="93">
        <v>-8.1300000000000003E-4</v>
      </c>
      <c r="BL66" s="93">
        <v>-1.3760000000000001E-3</v>
      </c>
      <c r="BM66" s="93">
        <v>-1.7110000000000001E-3</v>
      </c>
      <c r="BN66" s="93">
        <v>-5.2519999999999997E-3</v>
      </c>
      <c r="BO66" s="93">
        <v>1.34E-3</v>
      </c>
      <c r="BP66" s="93">
        <v>-2.0110000000000002E-3</v>
      </c>
      <c r="BQ66" s="93">
        <v>-1.4799999999999999E-4</v>
      </c>
      <c r="BR66" s="93">
        <v>-4.8500000000000003E-4</v>
      </c>
      <c r="BS66" s="93">
        <v>-4.44E-4</v>
      </c>
      <c r="BT66" s="93">
        <v>-8.7699999999999996E-4</v>
      </c>
    </row>
    <row r="67" spans="1:72" x14ac:dyDescent="0.25">
      <c r="A67" s="93" t="s">
        <v>307</v>
      </c>
      <c r="B67" s="93" t="s">
        <v>308</v>
      </c>
      <c r="C67" s="93">
        <v>-0.24964900000000001</v>
      </c>
      <c r="D67" s="93">
        <v>-1.5169999999999999E-3</v>
      </c>
      <c r="E67" s="93">
        <v>-5.7609999999999996E-3</v>
      </c>
      <c r="F67" s="93">
        <v>-1.7489999999999999E-3</v>
      </c>
      <c r="G67" s="93">
        <v>-1.7099999999999999E-3</v>
      </c>
      <c r="H67" s="93">
        <v>-4.274E-3</v>
      </c>
      <c r="I67" s="93">
        <v>-9.6500000000000004E-4</v>
      </c>
      <c r="J67" s="93">
        <v>-9.6900000000000003E-4</v>
      </c>
      <c r="K67" s="93">
        <v>-4.5770000000000003E-3</v>
      </c>
      <c r="L67" s="93">
        <v>-0.12302299999999999</v>
      </c>
      <c r="M67" s="93">
        <v>-1.487E-3</v>
      </c>
      <c r="N67" s="93">
        <v>-5.4689999999999999E-3</v>
      </c>
      <c r="O67" s="93">
        <v>-1.789E-3</v>
      </c>
      <c r="P67" s="93">
        <v>-1.3630000000000001E-3</v>
      </c>
      <c r="Q67" s="93">
        <v>-1.5471E-2</v>
      </c>
      <c r="R67" s="93">
        <v>-1.0684000000000001E-2</v>
      </c>
      <c r="S67" s="93">
        <v>-2.2550000000000001E-3</v>
      </c>
      <c r="T67" s="93">
        <v>-2.0579999999999999E-3</v>
      </c>
      <c r="U67" s="93">
        <v>-9.9700000000000006E-4</v>
      </c>
      <c r="V67" s="93">
        <v>-2.4382000000000001E-2</v>
      </c>
      <c r="W67" s="93">
        <v>-1.469E-3</v>
      </c>
      <c r="X67" s="93">
        <v>-3.578E-3</v>
      </c>
      <c r="Y67" s="93">
        <v>-4.8520000000000004E-3</v>
      </c>
      <c r="Z67" s="93">
        <v>-4.5799999999999999E-3</v>
      </c>
      <c r="AA67" s="93">
        <v>-2.0969999999999999E-3</v>
      </c>
      <c r="AB67" s="93">
        <v>-3.8089999999999999E-3</v>
      </c>
      <c r="AC67" s="93">
        <v>-3.8180000000000002E-3</v>
      </c>
      <c r="AD67" s="93">
        <v>-2.4250000000000001E-3</v>
      </c>
      <c r="AE67" s="93">
        <v>-5.0390000000000001E-3</v>
      </c>
      <c r="AF67" s="93">
        <v>-3.9100000000000002E-4</v>
      </c>
      <c r="AG67" s="93">
        <v>-3.669E-3</v>
      </c>
      <c r="AH67" s="93">
        <v>-3.055E-3</v>
      </c>
      <c r="AI67" s="93">
        <v>-3.6699999999999998E-4</v>
      </c>
      <c r="AL67" s="93" t="s">
        <v>307</v>
      </c>
      <c r="AM67" s="93" t="s">
        <v>308</v>
      </c>
      <c r="AN67" s="93">
        <v>-0.24964900000000001</v>
      </c>
      <c r="AO67" s="93">
        <v>-1.5169999999999999E-3</v>
      </c>
      <c r="AP67" s="93">
        <v>-5.7609999999999996E-3</v>
      </c>
      <c r="AQ67" s="93">
        <v>-1.7489999999999999E-3</v>
      </c>
      <c r="AR67" s="93">
        <v>-1.7099999999999999E-3</v>
      </c>
      <c r="AS67" s="93">
        <v>-4.274E-3</v>
      </c>
      <c r="AT67" s="93">
        <v>-9.6500000000000004E-4</v>
      </c>
      <c r="AU67" s="93">
        <v>-9.6900000000000003E-4</v>
      </c>
      <c r="AV67" s="93">
        <v>-4.5770000000000003E-3</v>
      </c>
      <c r="AW67" s="93">
        <v>-0.12302299999999999</v>
      </c>
      <c r="AX67" s="93">
        <v>-1.487E-3</v>
      </c>
      <c r="AY67" s="93">
        <v>-5.4689999999999999E-3</v>
      </c>
      <c r="AZ67" s="93">
        <v>-1.789E-3</v>
      </c>
      <c r="BA67" s="93">
        <v>-1.3630000000000001E-3</v>
      </c>
      <c r="BB67" s="93">
        <v>-1.5471E-2</v>
      </c>
      <c r="BC67" s="93">
        <v>-1.0684000000000001E-2</v>
      </c>
      <c r="BD67" s="93">
        <v>-2.2550000000000001E-3</v>
      </c>
      <c r="BE67" s="93">
        <v>-2.0579999999999999E-3</v>
      </c>
      <c r="BF67" s="93">
        <v>-9.9700000000000006E-4</v>
      </c>
      <c r="BG67" s="93">
        <v>-2.4382000000000001E-2</v>
      </c>
      <c r="BH67" s="93">
        <v>-1.469E-3</v>
      </c>
      <c r="BI67" s="93">
        <v>-3.578E-3</v>
      </c>
      <c r="BJ67" s="93">
        <v>-4.8520000000000004E-3</v>
      </c>
      <c r="BK67" s="93">
        <v>-4.5799999999999999E-3</v>
      </c>
      <c r="BL67" s="93">
        <v>-2.0969999999999999E-3</v>
      </c>
      <c r="BM67" s="93">
        <v>-3.8089999999999999E-3</v>
      </c>
      <c r="BN67" s="93">
        <v>-3.8180000000000002E-3</v>
      </c>
      <c r="BO67" s="93">
        <v>-2.4250000000000001E-3</v>
      </c>
      <c r="BP67" s="93">
        <v>-5.0390000000000001E-3</v>
      </c>
      <c r="BQ67" s="93">
        <v>-3.9100000000000002E-4</v>
      </c>
      <c r="BR67" s="93">
        <v>-3.669E-3</v>
      </c>
      <c r="BS67" s="93">
        <v>-3.055E-3</v>
      </c>
      <c r="BT67" s="93">
        <v>-3.6699999999999998E-4</v>
      </c>
    </row>
    <row r="68" spans="1:72" x14ac:dyDescent="0.25">
      <c r="A68" s="93" t="s">
        <v>309</v>
      </c>
      <c r="B68" s="93" t="s">
        <v>310</v>
      </c>
      <c r="C68" s="93">
        <v>0</v>
      </c>
      <c r="D68" s="93">
        <v>0</v>
      </c>
      <c r="E68" s="93">
        <v>0</v>
      </c>
      <c r="F68" s="93">
        <v>0</v>
      </c>
      <c r="G68" s="93">
        <v>0</v>
      </c>
      <c r="H68" s="93">
        <v>0</v>
      </c>
      <c r="I68" s="93">
        <v>0</v>
      </c>
      <c r="J68" s="93">
        <v>0</v>
      </c>
      <c r="K68" s="93">
        <v>0</v>
      </c>
      <c r="L68" s="93">
        <v>0</v>
      </c>
      <c r="M68" s="93">
        <v>0</v>
      </c>
      <c r="N68" s="93">
        <v>0</v>
      </c>
      <c r="O68" s="93">
        <v>0</v>
      </c>
      <c r="P68" s="93">
        <v>0</v>
      </c>
      <c r="Q68" s="93">
        <v>0</v>
      </c>
      <c r="R68" s="93">
        <v>0</v>
      </c>
      <c r="S68" s="93">
        <v>0</v>
      </c>
      <c r="T68" s="93">
        <v>0</v>
      </c>
      <c r="U68" s="93">
        <v>0</v>
      </c>
      <c r="V68" s="93">
        <v>0</v>
      </c>
      <c r="W68" s="93">
        <v>0</v>
      </c>
      <c r="X68" s="93">
        <v>0</v>
      </c>
      <c r="Y68" s="93">
        <v>0</v>
      </c>
      <c r="Z68" s="93">
        <v>0</v>
      </c>
      <c r="AA68" s="93">
        <v>0</v>
      </c>
      <c r="AB68" s="93">
        <v>0</v>
      </c>
      <c r="AC68" s="93">
        <v>0</v>
      </c>
      <c r="AD68" s="93">
        <v>0</v>
      </c>
      <c r="AE68" s="93">
        <v>0</v>
      </c>
      <c r="AF68" s="93">
        <v>0</v>
      </c>
      <c r="AG68" s="93">
        <v>0</v>
      </c>
      <c r="AH68" s="93">
        <v>0</v>
      </c>
      <c r="AI68" s="93">
        <v>0</v>
      </c>
      <c r="AL68" s="93" t="s">
        <v>309</v>
      </c>
      <c r="AM68" s="93" t="s">
        <v>310</v>
      </c>
      <c r="AN68" s="93">
        <v>0</v>
      </c>
      <c r="AO68" s="93">
        <v>0</v>
      </c>
      <c r="AP68" s="93">
        <v>0</v>
      </c>
      <c r="AQ68" s="93">
        <v>0</v>
      </c>
      <c r="AR68" s="93">
        <v>0</v>
      </c>
      <c r="AS68" s="93">
        <v>0</v>
      </c>
      <c r="AT68" s="93">
        <v>0</v>
      </c>
      <c r="AU68" s="93">
        <v>0</v>
      </c>
      <c r="AV68" s="93">
        <v>0</v>
      </c>
      <c r="AW68" s="93">
        <v>0</v>
      </c>
      <c r="AX68" s="93">
        <v>0</v>
      </c>
      <c r="AY68" s="93">
        <v>0</v>
      </c>
      <c r="AZ68" s="93">
        <v>0</v>
      </c>
      <c r="BA68" s="93">
        <v>0</v>
      </c>
      <c r="BB68" s="93">
        <v>0</v>
      </c>
      <c r="BC68" s="93">
        <v>0</v>
      </c>
      <c r="BD68" s="93">
        <v>0</v>
      </c>
      <c r="BE68" s="93">
        <v>0</v>
      </c>
      <c r="BF68" s="93">
        <v>0</v>
      </c>
      <c r="BG68" s="93">
        <v>0</v>
      </c>
      <c r="BH68" s="93">
        <v>0</v>
      </c>
      <c r="BI68" s="93">
        <v>0</v>
      </c>
      <c r="BJ68" s="93">
        <v>0</v>
      </c>
      <c r="BK68" s="93">
        <v>0</v>
      </c>
      <c r="BL68" s="93">
        <v>0</v>
      </c>
      <c r="BM68" s="93">
        <v>0</v>
      </c>
      <c r="BN68" s="93">
        <v>0</v>
      </c>
      <c r="BO68" s="93">
        <v>0</v>
      </c>
      <c r="BP68" s="93">
        <v>0</v>
      </c>
      <c r="BQ68" s="93">
        <v>0</v>
      </c>
      <c r="BR68" s="93">
        <v>0</v>
      </c>
      <c r="BS68" s="93">
        <v>0</v>
      </c>
      <c r="BT68" s="93">
        <v>0</v>
      </c>
    </row>
    <row r="69" spans="1:72" x14ac:dyDescent="0.25">
      <c r="A69" s="93" t="s">
        <v>311</v>
      </c>
      <c r="B69" s="93" t="s">
        <v>312</v>
      </c>
      <c r="C69" s="93">
        <v>0</v>
      </c>
      <c r="D69" s="93">
        <v>0</v>
      </c>
      <c r="E69" s="93">
        <v>0</v>
      </c>
      <c r="F69" s="93">
        <v>0</v>
      </c>
      <c r="G69" s="93">
        <v>0</v>
      </c>
      <c r="H69" s="93">
        <v>0</v>
      </c>
      <c r="I69" s="93">
        <v>0</v>
      </c>
      <c r="J69" s="93">
        <v>0</v>
      </c>
      <c r="K69" s="93">
        <v>0</v>
      </c>
      <c r="L69" s="93">
        <v>0</v>
      </c>
      <c r="M69" s="93">
        <v>0</v>
      </c>
      <c r="N69" s="93">
        <v>0</v>
      </c>
      <c r="O69" s="93">
        <v>0</v>
      </c>
      <c r="P69" s="93">
        <v>0</v>
      </c>
      <c r="Q69" s="93">
        <v>0</v>
      </c>
      <c r="R69" s="93">
        <v>0</v>
      </c>
      <c r="S69" s="93">
        <v>0</v>
      </c>
      <c r="T69" s="93">
        <v>0</v>
      </c>
      <c r="U69" s="93">
        <v>0</v>
      </c>
      <c r="V69" s="93">
        <v>0</v>
      </c>
      <c r="W69" s="93">
        <v>0</v>
      </c>
      <c r="X69" s="93">
        <v>0</v>
      </c>
      <c r="Y69" s="93">
        <v>0</v>
      </c>
      <c r="Z69" s="93">
        <v>0</v>
      </c>
      <c r="AA69" s="93">
        <v>0</v>
      </c>
      <c r="AB69" s="93">
        <v>0</v>
      </c>
      <c r="AC69" s="93">
        <v>0</v>
      </c>
      <c r="AD69" s="93">
        <v>0</v>
      </c>
      <c r="AE69" s="93">
        <v>0</v>
      </c>
      <c r="AF69" s="93">
        <v>0</v>
      </c>
      <c r="AG69" s="93">
        <v>0</v>
      </c>
      <c r="AH69" s="93">
        <v>0</v>
      </c>
      <c r="AI69" s="93">
        <v>0</v>
      </c>
      <c r="AL69" s="93" t="s">
        <v>311</v>
      </c>
      <c r="AM69" s="93" t="s">
        <v>312</v>
      </c>
      <c r="AN69" s="93">
        <v>0</v>
      </c>
      <c r="AO69" s="93">
        <v>0</v>
      </c>
      <c r="AP69" s="93">
        <v>0</v>
      </c>
      <c r="AQ69" s="93">
        <v>0</v>
      </c>
      <c r="AR69" s="93">
        <v>0</v>
      </c>
      <c r="AS69" s="93">
        <v>0</v>
      </c>
      <c r="AT69" s="93">
        <v>0</v>
      </c>
      <c r="AU69" s="93">
        <v>0</v>
      </c>
      <c r="AV69" s="93">
        <v>0</v>
      </c>
      <c r="AW69" s="93">
        <v>0</v>
      </c>
      <c r="AX69" s="93">
        <v>0</v>
      </c>
      <c r="AY69" s="93">
        <v>0</v>
      </c>
      <c r="AZ69" s="93">
        <v>0</v>
      </c>
      <c r="BA69" s="93">
        <v>0</v>
      </c>
      <c r="BB69" s="93">
        <v>0</v>
      </c>
      <c r="BC69" s="93">
        <v>0</v>
      </c>
      <c r="BD69" s="93">
        <v>0</v>
      </c>
      <c r="BE69" s="93">
        <v>0</v>
      </c>
      <c r="BF69" s="93">
        <v>0</v>
      </c>
      <c r="BG69" s="93">
        <v>0</v>
      </c>
      <c r="BH69" s="93">
        <v>0</v>
      </c>
      <c r="BI69" s="93">
        <v>0</v>
      </c>
      <c r="BJ69" s="93">
        <v>0</v>
      </c>
      <c r="BK69" s="93">
        <v>0</v>
      </c>
      <c r="BL69" s="93">
        <v>0</v>
      </c>
      <c r="BM69" s="93">
        <v>0</v>
      </c>
      <c r="BN69" s="93">
        <v>0</v>
      </c>
      <c r="BO69" s="93">
        <v>0</v>
      </c>
      <c r="BP69" s="93">
        <v>0</v>
      </c>
      <c r="BQ69" s="93">
        <v>0</v>
      </c>
      <c r="BR69" s="93">
        <v>0</v>
      </c>
      <c r="BS69" s="93">
        <v>0</v>
      </c>
      <c r="BT69" s="93">
        <v>0</v>
      </c>
    </row>
    <row r="70" spans="1:72" x14ac:dyDescent="0.25">
      <c r="A70" s="93" t="s">
        <v>313</v>
      </c>
      <c r="B70" s="93" t="s">
        <v>314</v>
      </c>
      <c r="C70" s="93">
        <v>-4.7334000000000001E-2</v>
      </c>
      <c r="D70" s="93">
        <v>-2.7900000000000001E-4</v>
      </c>
      <c r="E70" s="93">
        <v>-6.1300000000000005E-4</v>
      </c>
      <c r="F70" s="93">
        <v>2.61E-4</v>
      </c>
      <c r="G70" s="93">
        <v>-3.1E-4</v>
      </c>
      <c r="H70" s="93">
        <v>-1.8439999999999999E-3</v>
      </c>
      <c r="I70" s="93">
        <v>6.6000000000000005E-5</v>
      </c>
      <c r="J70" s="93">
        <v>-1.85E-4</v>
      </c>
      <c r="K70" s="93">
        <v>-8.83E-4</v>
      </c>
      <c r="L70" s="93">
        <v>-3.5764999999999998E-2</v>
      </c>
      <c r="M70" s="93">
        <v>8.0400000000000003E-4</v>
      </c>
      <c r="N70" s="93">
        <v>-2.2000000000000001E-4</v>
      </c>
      <c r="O70" s="93">
        <v>1.3300000000000001E-4</v>
      </c>
      <c r="P70" s="93">
        <v>9.2999999999999997E-5</v>
      </c>
      <c r="Q70" s="93">
        <v>-2.8630000000000001E-3</v>
      </c>
      <c r="R70" s="93">
        <v>-4.0670000000000003E-3</v>
      </c>
      <c r="S70" s="93">
        <v>3.3599999999999998E-4</v>
      </c>
      <c r="T70" s="93">
        <v>-5.1599999999999997E-4</v>
      </c>
      <c r="U70" s="93">
        <v>-1.9799999999999999E-4</v>
      </c>
      <c r="V70" s="93">
        <v>-5.1099999999999995E-4</v>
      </c>
      <c r="W70" s="93">
        <v>7.2099999999999996E-4</v>
      </c>
      <c r="X70" s="93">
        <v>-5.0299999999999997E-4</v>
      </c>
      <c r="Y70" s="93">
        <v>2.7500000000000002E-4</v>
      </c>
      <c r="Z70" s="93">
        <v>-2.356E-3</v>
      </c>
      <c r="AA70" s="93">
        <v>-2.2000000000000001E-4</v>
      </c>
      <c r="AB70" s="93">
        <v>1.222E-3</v>
      </c>
      <c r="AC70" s="93">
        <v>1.297E-3</v>
      </c>
      <c r="AD70" s="93">
        <v>-1.2799999999999999E-4</v>
      </c>
      <c r="AE70" s="93">
        <v>-6.2200000000000005E-4</v>
      </c>
      <c r="AF70" s="93">
        <v>-8.2000000000000001E-5</v>
      </c>
      <c r="AG70" s="93">
        <v>-2.7E-4</v>
      </c>
      <c r="AH70" s="93">
        <v>-8.1000000000000004E-5</v>
      </c>
      <c r="AI70" s="93">
        <v>-2.6999999999999999E-5</v>
      </c>
      <c r="AL70" s="93" t="s">
        <v>313</v>
      </c>
      <c r="AM70" s="93" t="s">
        <v>314</v>
      </c>
      <c r="AN70" s="93">
        <v>-4.7334000000000001E-2</v>
      </c>
      <c r="AO70" s="93">
        <v>-2.7900000000000001E-4</v>
      </c>
      <c r="AP70" s="93">
        <v>-6.1300000000000005E-4</v>
      </c>
      <c r="AQ70" s="93">
        <v>2.61E-4</v>
      </c>
      <c r="AR70" s="93">
        <v>-3.1E-4</v>
      </c>
      <c r="AS70" s="93">
        <v>-1.8439999999999999E-3</v>
      </c>
      <c r="AT70" s="93">
        <v>6.6000000000000005E-5</v>
      </c>
      <c r="AU70" s="93">
        <v>-1.85E-4</v>
      </c>
      <c r="AV70" s="93">
        <v>-8.83E-4</v>
      </c>
      <c r="AW70" s="93">
        <v>-3.5764999999999998E-2</v>
      </c>
      <c r="AX70" s="93">
        <v>8.0400000000000003E-4</v>
      </c>
      <c r="AY70" s="93">
        <v>-2.2000000000000001E-4</v>
      </c>
      <c r="AZ70" s="93">
        <v>1.3300000000000001E-4</v>
      </c>
      <c r="BA70" s="93">
        <v>9.2999999999999997E-5</v>
      </c>
      <c r="BB70" s="93">
        <v>-2.8630000000000001E-3</v>
      </c>
      <c r="BC70" s="93">
        <v>-4.0670000000000003E-3</v>
      </c>
      <c r="BD70" s="93">
        <v>3.3599999999999998E-4</v>
      </c>
      <c r="BE70" s="93">
        <v>-5.1599999999999997E-4</v>
      </c>
      <c r="BF70" s="93">
        <v>-1.9799999999999999E-4</v>
      </c>
      <c r="BG70" s="93">
        <v>-5.1099999999999995E-4</v>
      </c>
      <c r="BH70" s="93">
        <v>7.2099999999999996E-4</v>
      </c>
      <c r="BI70" s="93">
        <v>-5.0299999999999997E-4</v>
      </c>
      <c r="BJ70" s="93">
        <v>2.7500000000000002E-4</v>
      </c>
      <c r="BK70" s="93">
        <v>-2.356E-3</v>
      </c>
      <c r="BL70" s="93">
        <v>-2.2000000000000001E-4</v>
      </c>
      <c r="BM70" s="93">
        <v>1.222E-3</v>
      </c>
      <c r="BN70" s="93">
        <v>1.297E-3</v>
      </c>
      <c r="BO70" s="93">
        <v>-1.2799999999999999E-4</v>
      </c>
      <c r="BP70" s="93">
        <v>-6.2200000000000005E-4</v>
      </c>
      <c r="BQ70" s="93">
        <v>-8.2000000000000001E-5</v>
      </c>
      <c r="BR70" s="93">
        <v>-2.7E-4</v>
      </c>
      <c r="BS70" s="93">
        <v>-8.1000000000000004E-5</v>
      </c>
      <c r="BT70" s="93">
        <v>-2.6999999999999999E-5</v>
      </c>
    </row>
    <row r="71" spans="1:72" x14ac:dyDescent="0.25">
      <c r="A71" s="93" t="s">
        <v>315</v>
      </c>
      <c r="B71" s="93" t="s">
        <v>316</v>
      </c>
      <c r="C71" s="93">
        <v>5.5528000000000001E-2</v>
      </c>
      <c r="D71" s="93">
        <v>3.88E-4</v>
      </c>
      <c r="E71" s="93">
        <v>1.439E-3</v>
      </c>
      <c r="F71" s="93">
        <v>7.7899999999999996E-4</v>
      </c>
      <c r="G71" s="93">
        <v>4.3399999999999998E-4</v>
      </c>
      <c r="H71" s="93">
        <v>9.1200000000000005E-4</v>
      </c>
      <c r="I71" s="93">
        <v>3.4699999999999998E-4</v>
      </c>
      <c r="J71" s="93">
        <v>-8.6000000000000003E-5</v>
      </c>
      <c r="K71" s="93">
        <v>1.039E-3</v>
      </c>
      <c r="L71" s="93">
        <v>2.3137999999999999E-2</v>
      </c>
      <c r="M71" s="93">
        <v>8.6799999999999996E-4</v>
      </c>
      <c r="N71" s="93">
        <v>1.168E-3</v>
      </c>
      <c r="O71" s="93">
        <v>3.5799999999999997E-4</v>
      </c>
      <c r="P71" s="93">
        <v>3.01E-4</v>
      </c>
      <c r="Q71" s="93">
        <v>2.7989999999999998E-3</v>
      </c>
      <c r="R71" s="93">
        <v>-5.0699999999999996E-4</v>
      </c>
      <c r="S71" s="93">
        <v>5.4199999999999995E-4</v>
      </c>
      <c r="T71" s="93">
        <v>1.8599999999999999E-4</v>
      </c>
      <c r="U71" s="93">
        <v>1.76E-4</v>
      </c>
      <c r="V71" s="93">
        <v>1.0373E-2</v>
      </c>
      <c r="W71" s="93">
        <v>3.2299999999999999E-4</v>
      </c>
      <c r="X71" s="93">
        <v>4.8999999999999998E-5</v>
      </c>
      <c r="Y71" s="93">
        <v>1.9629999999999999E-3</v>
      </c>
      <c r="Z71" s="93">
        <v>1.7100000000000001E-4</v>
      </c>
      <c r="AA71" s="93">
        <v>5.1900000000000004E-4</v>
      </c>
      <c r="AB71" s="93">
        <v>1.6850000000000001E-3</v>
      </c>
      <c r="AC71" s="93">
        <v>2.7130000000000001E-3</v>
      </c>
      <c r="AD71" s="93">
        <v>7.1100000000000004E-4</v>
      </c>
      <c r="AE71" s="93">
        <v>1.3270000000000001E-3</v>
      </c>
      <c r="AF71" s="93">
        <v>-3.9999999999999998E-6</v>
      </c>
      <c r="AG71" s="93">
        <v>6.0899999999999995E-4</v>
      </c>
      <c r="AH71" s="93">
        <v>5.6599999999999999E-4</v>
      </c>
      <c r="AI71" s="93">
        <v>2.42E-4</v>
      </c>
      <c r="AL71" s="93" t="s">
        <v>315</v>
      </c>
      <c r="AM71" s="93" t="s">
        <v>316</v>
      </c>
      <c r="AN71" s="93">
        <v>5.5528000000000001E-2</v>
      </c>
      <c r="AO71" s="93">
        <v>3.88E-4</v>
      </c>
      <c r="AP71" s="93">
        <v>1.439E-3</v>
      </c>
      <c r="AQ71" s="93">
        <v>7.7899999999999996E-4</v>
      </c>
      <c r="AR71" s="93">
        <v>4.3399999999999998E-4</v>
      </c>
      <c r="AS71" s="93">
        <v>9.1200000000000005E-4</v>
      </c>
      <c r="AT71" s="93">
        <v>3.4699999999999998E-4</v>
      </c>
      <c r="AU71" s="93">
        <v>-8.6000000000000003E-5</v>
      </c>
      <c r="AV71" s="93">
        <v>1.039E-3</v>
      </c>
      <c r="AW71" s="93">
        <v>2.3137999999999999E-2</v>
      </c>
      <c r="AX71" s="93">
        <v>8.6799999999999996E-4</v>
      </c>
      <c r="AY71" s="93">
        <v>1.168E-3</v>
      </c>
      <c r="AZ71" s="93">
        <v>3.5799999999999997E-4</v>
      </c>
      <c r="BA71" s="93">
        <v>3.01E-4</v>
      </c>
      <c r="BB71" s="93">
        <v>2.7989999999999998E-3</v>
      </c>
      <c r="BC71" s="93">
        <v>-5.0699999999999996E-4</v>
      </c>
      <c r="BD71" s="93">
        <v>5.4199999999999995E-4</v>
      </c>
      <c r="BE71" s="93">
        <v>1.8599999999999999E-4</v>
      </c>
      <c r="BF71" s="93">
        <v>1.76E-4</v>
      </c>
      <c r="BG71" s="93">
        <v>1.0373E-2</v>
      </c>
      <c r="BH71" s="93">
        <v>3.2299999999999999E-4</v>
      </c>
      <c r="BI71" s="93">
        <v>4.8999999999999998E-5</v>
      </c>
      <c r="BJ71" s="93">
        <v>1.9629999999999999E-3</v>
      </c>
      <c r="BK71" s="93">
        <v>1.7100000000000001E-4</v>
      </c>
      <c r="BL71" s="93">
        <v>5.1900000000000004E-4</v>
      </c>
      <c r="BM71" s="93">
        <v>1.6850000000000001E-3</v>
      </c>
      <c r="BN71" s="93">
        <v>2.7130000000000001E-3</v>
      </c>
      <c r="BO71" s="93">
        <v>7.1100000000000004E-4</v>
      </c>
      <c r="BP71" s="93">
        <v>1.3270000000000001E-3</v>
      </c>
      <c r="BQ71" s="93">
        <v>-3.9999999999999998E-6</v>
      </c>
      <c r="BR71" s="93">
        <v>6.0899999999999995E-4</v>
      </c>
      <c r="BS71" s="93">
        <v>5.6599999999999999E-4</v>
      </c>
      <c r="BT71" s="93">
        <v>2.42E-4</v>
      </c>
    </row>
    <row r="72" spans="1:72" x14ac:dyDescent="0.25">
      <c r="A72" s="102" t="s">
        <v>317</v>
      </c>
      <c r="B72" s="102" t="s">
        <v>318</v>
      </c>
      <c r="C72" s="102">
        <v>-0.24068100000000001</v>
      </c>
      <c r="D72" s="102">
        <v>-1.346E-3</v>
      </c>
      <c r="E72" s="102">
        <v>-4.9719999999999999E-3</v>
      </c>
      <c r="F72" s="102">
        <v>-1.5839999999999999E-3</v>
      </c>
      <c r="G72" s="102">
        <v>-1.7539999999999999E-3</v>
      </c>
      <c r="H72" s="102">
        <v>-3.702E-3</v>
      </c>
      <c r="I72" s="102">
        <v>-9.01E-4</v>
      </c>
      <c r="J72" s="102">
        <v>-9.5500000000000001E-4</v>
      </c>
      <c r="K72" s="102">
        <v>-3.8709999999999999E-3</v>
      </c>
      <c r="L72" s="102">
        <v>-0.12112100000000001</v>
      </c>
      <c r="M72" s="102">
        <v>-1.5939999999999999E-3</v>
      </c>
      <c r="N72" s="102">
        <v>-4.9719999999999999E-3</v>
      </c>
      <c r="O72" s="102">
        <v>-1.6509999999999999E-3</v>
      </c>
      <c r="P72" s="102">
        <v>-1.2769999999999999E-3</v>
      </c>
      <c r="Q72" s="102">
        <v>-1.4114E-2</v>
      </c>
      <c r="R72" s="102">
        <v>-9.8329999999999997E-3</v>
      </c>
      <c r="S72" s="102">
        <v>-2.166E-3</v>
      </c>
      <c r="T72" s="102">
        <v>-1.802E-3</v>
      </c>
      <c r="U72" s="102">
        <v>-8.8500000000000004E-4</v>
      </c>
      <c r="V72" s="102">
        <v>-2.4947E-2</v>
      </c>
      <c r="W72" s="102">
        <v>-1.3860000000000001E-3</v>
      </c>
      <c r="X72" s="102">
        <v>-3.3509999999999998E-3</v>
      </c>
      <c r="Y72" s="102">
        <v>-4.7359999999999998E-3</v>
      </c>
      <c r="Z72" s="102">
        <v>-4.1900000000000001E-3</v>
      </c>
      <c r="AA72" s="102">
        <v>-1.9009999999999999E-3</v>
      </c>
      <c r="AB72" s="102">
        <v>-3.921E-3</v>
      </c>
      <c r="AC72" s="102">
        <v>-3.6259999999999999E-3</v>
      </c>
      <c r="AD72" s="102">
        <v>-2.4719999999999998E-3</v>
      </c>
      <c r="AE72" s="102">
        <v>-4.4720000000000003E-3</v>
      </c>
      <c r="AF72" s="102">
        <v>-3.4699999999999998E-4</v>
      </c>
      <c r="AG72" s="102">
        <v>-3.614E-3</v>
      </c>
      <c r="AH72" s="102">
        <v>-2.8389999999999999E-3</v>
      </c>
      <c r="AI72" s="102">
        <v>-3.79E-4</v>
      </c>
      <c r="AL72" s="93" t="s">
        <v>317</v>
      </c>
      <c r="AM72" s="93" t="s">
        <v>318</v>
      </c>
      <c r="AN72" s="93">
        <v>-0.24068100000000001</v>
      </c>
      <c r="AO72" s="93">
        <v>-1.346E-3</v>
      </c>
      <c r="AP72" s="93">
        <v>-4.9719999999999999E-3</v>
      </c>
      <c r="AQ72" s="93">
        <v>-1.5839999999999999E-3</v>
      </c>
      <c r="AR72" s="93">
        <v>-1.7539999999999999E-3</v>
      </c>
      <c r="AS72" s="93">
        <v>-3.702E-3</v>
      </c>
      <c r="AT72" s="93">
        <v>-9.01E-4</v>
      </c>
      <c r="AU72" s="93">
        <v>-9.5500000000000001E-4</v>
      </c>
      <c r="AV72" s="93">
        <v>-3.8709999999999999E-3</v>
      </c>
      <c r="AW72" s="93">
        <v>-0.12112100000000001</v>
      </c>
      <c r="AX72" s="93">
        <v>-1.5939999999999999E-3</v>
      </c>
      <c r="AY72" s="93">
        <v>-4.9719999999999999E-3</v>
      </c>
      <c r="AZ72" s="93">
        <v>-1.6509999999999999E-3</v>
      </c>
      <c r="BA72" s="93">
        <v>-1.2769999999999999E-3</v>
      </c>
      <c r="BB72" s="93">
        <v>-1.4114E-2</v>
      </c>
      <c r="BC72" s="93">
        <v>-9.8329999999999997E-3</v>
      </c>
      <c r="BD72" s="93">
        <v>-2.166E-3</v>
      </c>
      <c r="BE72" s="93">
        <v>-1.802E-3</v>
      </c>
      <c r="BF72" s="93">
        <v>-8.8500000000000004E-4</v>
      </c>
      <c r="BG72" s="93">
        <v>-2.4947E-2</v>
      </c>
      <c r="BH72" s="93">
        <v>-1.3860000000000001E-3</v>
      </c>
      <c r="BI72" s="93">
        <v>-3.3509999999999998E-3</v>
      </c>
      <c r="BJ72" s="93">
        <v>-4.7359999999999998E-3</v>
      </c>
      <c r="BK72" s="93">
        <v>-4.1900000000000001E-3</v>
      </c>
      <c r="BL72" s="93">
        <v>-1.9009999999999999E-3</v>
      </c>
      <c r="BM72" s="93">
        <v>-3.921E-3</v>
      </c>
      <c r="BN72" s="93">
        <v>-3.6259999999999999E-3</v>
      </c>
      <c r="BO72" s="93">
        <v>-2.4719999999999998E-3</v>
      </c>
      <c r="BP72" s="93">
        <v>-4.4720000000000003E-3</v>
      </c>
      <c r="BQ72" s="93">
        <v>-3.4699999999999998E-4</v>
      </c>
      <c r="BR72" s="93">
        <v>-3.614E-3</v>
      </c>
      <c r="BS72" s="93">
        <v>-2.8389999999999999E-3</v>
      </c>
      <c r="BT72" s="93">
        <v>-3.79E-4</v>
      </c>
    </row>
  </sheetData>
  <mergeCells count="1">
    <mergeCell ref="D3:AI3"/>
  </mergeCells>
  <conditionalFormatting sqref="D28:AI28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D21:AI21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16</vt:i4>
      </vt:variant>
    </vt:vector>
  </HeadingPairs>
  <TitlesOfParts>
    <vt:vector size="16" baseType="lpstr">
      <vt:lpstr>IIOAS</vt:lpstr>
      <vt:lpstr>Sectors</vt:lpstr>
      <vt:lpstr>Regions</vt:lpstr>
      <vt:lpstr>EXP_Sectors</vt:lpstr>
      <vt:lpstr>EXP_Regions</vt:lpstr>
      <vt:lpstr>Shock</vt:lpstr>
      <vt:lpstr>Maps</vt:lpstr>
      <vt:lpstr>MACRO</vt:lpstr>
      <vt:lpstr>MACRO_subtotal</vt:lpstr>
      <vt:lpstr>yr</vt:lpstr>
      <vt:lpstr>yr_subtotal</vt:lpstr>
      <vt:lpstr>expvol</vt:lpstr>
      <vt:lpstr>xsflo</vt:lpstr>
      <vt:lpstr>natz</vt:lpstr>
      <vt:lpstr>y</vt:lpstr>
      <vt:lpstr>Figure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Autor</dc:creator>
  <cp:lastModifiedBy>Eduardo Haddad</cp:lastModifiedBy>
  <dcterms:created xsi:type="dcterms:W3CDTF">2019-10-28T01:46:56Z</dcterms:created>
  <dcterms:modified xsi:type="dcterms:W3CDTF">2020-01-14T17:27:29Z</dcterms:modified>
</cp:coreProperties>
</file>